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council.sharepoint.com/sites/CouncilFilesandFolders/Shared Documents/FULL COUNCIL/2023 Council/Jan 24/"/>
    </mc:Choice>
  </mc:AlternateContent>
  <xr:revisionPtr revIDLastSave="155" documentId="8_{6267DF36-3AA2-49A7-9C56-88DB02FDDFC4}" xr6:coauthVersionLast="47" xr6:coauthVersionMax="47" xr10:uidLastSave="{023E1D54-2A0F-4030-A37E-272EAE5D2C68}"/>
  <bookViews>
    <workbookView minimized="1" xWindow="2460" yWindow="2460" windowWidth="21600" windowHeight="11385" xr2:uid="{B68A9D6D-4143-4F26-A9C8-4CA45E4A26B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O111" i="1"/>
  <c r="N111" i="1"/>
  <c r="O79" i="1"/>
  <c r="P103" i="1"/>
  <c r="O103" i="1"/>
  <c r="O62" i="1"/>
  <c r="O43" i="1"/>
  <c r="O20" i="1"/>
  <c r="R111" i="1"/>
  <c r="R103" i="1"/>
  <c r="R79" i="1"/>
  <c r="R62" i="1"/>
  <c r="Q111" i="1"/>
  <c r="Q103" i="1"/>
  <c r="Q79" i="1"/>
  <c r="Q62" i="1"/>
  <c r="R43" i="1"/>
  <c r="Q43" i="1"/>
  <c r="R20" i="1"/>
  <c r="Q20" i="1"/>
  <c r="N20" i="1"/>
  <c r="N103" i="1"/>
  <c r="N79" i="1"/>
  <c r="N62" i="1"/>
  <c r="N43" i="1"/>
  <c r="C20" i="1"/>
  <c r="D20" i="1"/>
  <c r="E20" i="1"/>
  <c r="C43" i="1"/>
  <c r="D43" i="1"/>
  <c r="E43" i="1"/>
  <c r="C62" i="1"/>
  <c r="D62" i="1"/>
  <c r="E62" i="1"/>
  <c r="C79" i="1"/>
  <c r="D79" i="1"/>
  <c r="E79" i="1"/>
  <c r="C103" i="1"/>
  <c r="D103" i="1"/>
  <c r="E103" i="1"/>
  <c r="C111" i="1"/>
  <c r="D111" i="1"/>
  <c r="E111" i="1"/>
  <c r="C113" i="1"/>
  <c r="K20" i="1"/>
  <c r="L111" i="1"/>
  <c r="L103" i="1"/>
  <c r="L79" i="1"/>
  <c r="L62" i="1"/>
  <c r="L43" i="1"/>
  <c r="K103" i="1"/>
  <c r="K111" i="1"/>
  <c r="O113" i="1" l="1"/>
  <c r="N113" i="1"/>
  <c r="R113" i="1"/>
  <c r="R116" i="1" s="1"/>
  <c r="Q113" i="1"/>
  <c r="Q116" i="1" s="1"/>
  <c r="D113" i="1"/>
  <c r="D116" i="1" s="1"/>
  <c r="C116" i="1"/>
  <c r="E113" i="1"/>
  <c r="E116" i="1" s="1"/>
  <c r="E121" i="1" s="1"/>
  <c r="E124" i="1" s="1"/>
  <c r="L113" i="1"/>
  <c r="K79" i="1"/>
  <c r="K62" i="1"/>
  <c r="L20" i="1"/>
  <c r="K43" i="1"/>
  <c r="P111" i="1"/>
  <c r="P79" i="1"/>
  <c r="P62" i="1"/>
  <c r="P43" i="1"/>
  <c r="P20" i="1"/>
  <c r="K113" i="1" l="1"/>
  <c r="K116" i="1" s="1"/>
  <c r="P113" i="1"/>
  <c r="P116" i="1" s="1"/>
  <c r="P121" i="1" s="1"/>
  <c r="P124" i="1" s="1"/>
  <c r="I111" i="1"/>
  <c r="I103" i="1"/>
  <c r="I79" i="1"/>
  <c r="I62" i="1"/>
  <c r="I43" i="1"/>
  <c r="I20" i="1"/>
  <c r="H111" i="1"/>
  <c r="H103" i="1"/>
  <c r="H79" i="1"/>
  <c r="H62" i="1"/>
  <c r="H43" i="1"/>
  <c r="H20" i="1"/>
  <c r="P126" i="1" l="1"/>
  <c r="P125" i="1"/>
  <c r="I113" i="1"/>
  <c r="I116" i="1" s="1"/>
  <c r="H113" i="1"/>
  <c r="H116" i="1" s="1"/>
  <c r="M43" i="1"/>
  <c r="M111" i="1"/>
  <c r="M103" i="1"/>
  <c r="M79" i="1"/>
  <c r="M62" i="1"/>
  <c r="M20" i="1"/>
  <c r="M113" i="1" l="1"/>
  <c r="M116" i="1" s="1"/>
  <c r="M121" i="1" l="1"/>
  <c r="M124" i="1" s="1"/>
  <c r="P127" i="1" s="1"/>
  <c r="J20" i="1" l="1"/>
  <c r="J43" i="1"/>
  <c r="J62" i="1"/>
  <c r="J79" i="1"/>
  <c r="J103" i="1"/>
  <c r="J111" i="1"/>
  <c r="G111" i="1"/>
  <c r="J113" i="1" l="1"/>
  <c r="J116" i="1" s="1"/>
  <c r="J121" i="1" s="1"/>
  <c r="J124" i="1" s="1"/>
  <c r="M125" i="1" l="1"/>
  <c r="M126" i="1"/>
  <c r="M127" i="1"/>
  <c r="F111" i="1"/>
  <c r="B111" i="1"/>
  <c r="G103" i="1"/>
  <c r="F103" i="1"/>
  <c r="B103" i="1"/>
  <c r="G79" i="1"/>
  <c r="F79" i="1"/>
  <c r="B79" i="1"/>
  <c r="G62" i="1"/>
  <c r="F62" i="1"/>
  <c r="B62" i="1"/>
  <c r="G43" i="1"/>
  <c r="F43" i="1"/>
  <c r="B43" i="1"/>
  <c r="G20" i="1"/>
  <c r="F20" i="1"/>
  <c r="B20" i="1"/>
  <c r="B113" i="1" l="1"/>
  <c r="B116" i="1" s="1"/>
  <c r="B121" i="1" s="1"/>
  <c r="B124" i="1" s="1"/>
  <c r="G113" i="1"/>
  <c r="F113" i="1"/>
  <c r="F116" i="1" s="1"/>
  <c r="E127" i="1" l="1"/>
  <c r="E125" i="1"/>
  <c r="E126" i="1"/>
  <c r="G116" i="1"/>
  <c r="G121" i="1" l="1"/>
  <c r="G124" i="1" l="1"/>
  <c r="J125" i="1" l="1"/>
  <c r="J126" i="1"/>
  <c r="G126" i="1"/>
  <c r="J127" i="1"/>
  <c r="G127" i="1"/>
  <c r="G125" i="1"/>
</calcChain>
</file>

<file path=xl/sharedStrings.xml><?xml version="1.0" encoding="utf-8"?>
<sst xmlns="http://schemas.openxmlformats.org/spreadsheetml/2006/main" count="187" uniqueCount="138">
  <si>
    <t>CAM PARISH COUNCIL BUDGET                                        YEAR ENDED 31 MARCH 2023</t>
  </si>
  <si>
    <t>Precept budget 2019-20</t>
  </si>
  <si>
    <t xml:space="preserve"> ACTUAL 2019-20</t>
  </si>
  <si>
    <t>2019-20 provisional outurn</t>
  </si>
  <si>
    <t>2020-21 Budget</t>
  </si>
  <si>
    <t>ACTUAL  2020</t>
  </si>
  <si>
    <t>2021/22 Budget</t>
  </si>
  <si>
    <t>ACTUAL dec 2021</t>
  </si>
  <si>
    <t>Expected 20/21</t>
  </si>
  <si>
    <t>22/23 budget</t>
  </si>
  <si>
    <t>ACTUAL 2022</t>
  </si>
  <si>
    <t>estimated</t>
  </si>
  <si>
    <t>23/24 budget</t>
  </si>
  <si>
    <t>Actual DEC</t>
  </si>
  <si>
    <t>forecasting</t>
  </si>
  <si>
    <t>24/25 budget</t>
  </si>
  <si>
    <t>25/26 budget</t>
  </si>
  <si>
    <t>26/27 budget</t>
  </si>
  <si>
    <t>Income</t>
  </si>
  <si>
    <t>Precept</t>
  </si>
  <si>
    <t xml:space="preserve"> </t>
  </si>
  <si>
    <t>LCTS Grant</t>
  </si>
  <si>
    <t>Bank Interest</t>
  </si>
  <si>
    <t>interest rate changes</t>
  </si>
  <si>
    <t>Miscellaneous - wayleave</t>
  </si>
  <si>
    <t>Building insurance (café)</t>
  </si>
  <si>
    <t>cheaper insurance</t>
  </si>
  <si>
    <t>Power (solar)</t>
  </si>
  <si>
    <t>Café rent</t>
  </si>
  <si>
    <t>rent increase</t>
  </si>
  <si>
    <t>Room hire</t>
  </si>
  <si>
    <t>increase due to office opening</t>
  </si>
  <si>
    <t>Sports Pavilion</t>
  </si>
  <si>
    <t>increase in usage</t>
  </si>
  <si>
    <t>Allotments</t>
  </si>
  <si>
    <t>Grass keep rent</t>
  </si>
  <si>
    <t>tender increase</t>
  </si>
  <si>
    <t>Photocopying</t>
  </si>
  <si>
    <t>highways support</t>
  </si>
  <si>
    <t>cil</t>
  </si>
  <si>
    <t>not known, unable to budget for</t>
  </si>
  <si>
    <t>Grants</t>
  </si>
  <si>
    <t>Total Income</t>
  </si>
  <si>
    <t>Expenditure</t>
  </si>
  <si>
    <t>Community Improvement</t>
  </si>
  <si>
    <t>Bus Shelters</t>
  </si>
  <si>
    <t>NDP</t>
  </si>
  <si>
    <t>Footpaths</t>
  </si>
  <si>
    <t>Handyman Contract</t>
  </si>
  <si>
    <t>Highway Support</t>
  </si>
  <si>
    <t>Neighbourhood Wardens</t>
  </si>
  <si>
    <t>JWMC</t>
  </si>
  <si>
    <t>Social Development Fund/Youth</t>
  </si>
  <si>
    <t>SVP Service Level Agreement/Rackleaze</t>
  </si>
  <si>
    <t>balance from em reserve</t>
  </si>
  <si>
    <t>Community Grants</t>
  </si>
  <si>
    <t>Sustainability/Biodiversity</t>
  </si>
  <si>
    <t>Community Events</t>
  </si>
  <si>
    <t>more larger  events</t>
  </si>
  <si>
    <t>Street Furniture</t>
  </si>
  <si>
    <t>street signs</t>
  </si>
  <si>
    <t>Cycleway</t>
  </si>
  <si>
    <t>EM Reserves</t>
  </si>
  <si>
    <t>cil expenditure</t>
  </si>
  <si>
    <t>C&amp;D Station</t>
  </si>
  <si>
    <t>Covid</t>
  </si>
  <si>
    <t>Sub Total</t>
  </si>
  <si>
    <t>Premises Costs</t>
  </si>
  <si>
    <t>Fixtures Maintenance</t>
  </si>
  <si>
    <t>Building Insurance</t>
  </si>
  <si>
    <t>Loan Repayments</t>
  </si>
  <si>
    <t>Maintenance Fund</t>
  </si>
  <si>
    <t>Phone/Broadband</t>
  </si>
  <si>
    <t>Power</t>
  </si>
  <si>
    <t>Rates</t>
  </si>
  <si>
    <t>Repairs/Renewals</t>
  </si>
  <si>
    <t>room hire</t>
  </si>
  <si>
    <t>Cleaning/Sundries</t>
  </si>
  <si>
    <t>Water</t>
  </si>
  <si>
    <t>Caretaker</t>
  </si>
  <si>
    <t>Cleaner</t>
  </si>
  <si>
    <t>Water cooler</t>
  </si>
  <si>
    <t>Improvement and replacement</t>
  </si>
  <si>
    <t>em</t>
  </si>
  <si>
    <t>Recreation and Leisure</t>
  </si>
  <si>
    <t>Amenity Furniture</t>
  </si>
  <si>
    <t>Asset Replacement Fund</t>
  </si>
  <si>
    <t>Changing Rooms</t>
  </si>
  <si>
    <t>Grounds maintenance</t>
  </si>
  <si>
    <t>hedge ditch clearance</t>
  </si>
  <si>
    <t>Jubilee Field development</t>
  </si>
  <si>
    <t>EM</t>
  </si>
  <si>
    <t>Play Areas &amp; Equipment</t>
  </si>
  <si>
    <t>EM Balance</t>
  </si>
  <si>
    <t>Verge cutting</t>
  </si>
  <si>
    <t>Inspection contract</t>
  </si>
  <si>
    <t>jwmc</t>
  </si>
  <si>
    <t>Blooming Cam</t>
  </si>
  <si>
    <t>War memorials</t>
  </si>
  <si>
    <t>Landscaping, tree mgt</t>
  </si>
  <si>
    <t>2000 survey, 2000 works</t>
  </si>
  <si>
    <t>Service Support</t>
  </si>
  <si>
    <t>Advertising &amp; publicity</t>
  </si>
  <si>
    <t>Audit</t>
  </si>
  <si>
    <t>Chair's allowance</t>
  </si>
  <si>
    <t>Election</t>
  </si>
  <si>
    <t>Equipment &amp; IT Support</t>
  </si>
  <si>
    <t>em balance</t>
  </si>
  <si>
    <t>Expenses</t>
  </si>
  <si>
    <t>GAPTC Subscription</t>
  </si>
  <si>
    <t>Hall hire</t>
  </si>
  <si>
    <t>Insurance - liability &amp; risk</t>
  </si>
  <si>
    <t>Printer/photocopier/scanner</t>
  </si>
  <si>
    <t>Postage</t>
  </si>
  <si>
    <t>Refreshments</t>
  </si>
  <si>
    <t>SLCC Subscriptions</t>
  </si>
  <si>
    <t>bank services</t>
  </si>
  <si>
    <t>Training/conferences</t>
  </si>
  <si>
    <t>Website</t>
  </si>
  <si>
    <t>Subscriptions</t>
  </si>
  <si>
    <t>Stationery</t>
  </si>
  <si>
    <t>Planning Support</t>
  </si>
  <si>
    <t>Health and Safety</t>
  </si>
  <si>
    <t>Professional fees</t>
  </si>
  <si>
    <t>Staff costs</t>
  </si>
  <si>
    <t>Salaries/wages</t>
  </si>
  <si>
    <t>Employer NI</t>
  </si>
  <si>
    <t>Pension contributions</t>
  </si>
  <si>
    <t>Total Expenditure</t>
  </si>
  <si>
    <t>Net Expenditure</t>
  </si>
  <si>
    <t>use of reserves</t>
  </si>
  <si>
    <t xml:space="preserve">Use of Balances </t>
  </si>
  <si>
    <t>Total - Precept</t>
  </si>
  <si>
    <t>Tax base</t>
  </si>
  <si>
    <t>Band D</t>
  </si>
  <si>
    <t>Cost increase on Band D Council Tax on last year</t>
  </si>
  <si>
    <t>Cost per week on Band D Council Tax on last year</t>
  </si>
  <si>
    <t xml:space="preserve">Percentage increase in Council Tax on last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</si>
</sst>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9C57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9C5700"/>
      <name val="Calibri"/>
      <family val="2"/>
      <scheme val="minor"/>
    </font>
    <font>
      <b/>
      <u/>
      <sz val="14"/>
      <color rgb="FF006100"/>
      <name val="Calibri"/>
      <family val="2"/>
      <scheme val="minor"/>
    </font>
    <font>
      <b/>
      <u/>
      <sz val="14"/>
      <color rgb="FF9C000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20" fillId="7" borderId="9" applyNumberFormat="0" applyAlignment="0" applyProtection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10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1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10" fillId="0" borderId="1" xfId="0" applyFont="1" applyBorder="1"/>
    <xf numFmtId="0" fontId="5" fillId="0" borderId="1" xfId="0" applyFont="1" applyBorder="1"/>
    <xf numFmtId="2" fontId="15" fillId="4" borderId="2" xfId="3" applyNumberFormat="1" applyFont="1" applyBorder="1"/>
    <xf numFmtId="2" fontId="14" fillId="0" borderId="3" xfId="0" applyNumberFormat="1" applyFont="1" applyBorder="1"/>
    <xf numFmtId="2" fontId="16" fillId="2" borderId="3" xfId="1" applyNumberFormat="1" applyFont="1" applyBorder="1"/>
    <xf numFmtId="2" fontId="3" fillId="4" borderId="5" xfId="3" applyNumberFormat="1" applyBorder="1"/>
    <xf numFmtId="2" fontId="0" fillId="0" borderId="0" xfId="0" applyNumberFormat="1"/>
    <xf numFmtId="2" fontId="1" fillId="2" borderId="0" xfId="1" applyNumberFormat="1" applyBorder="1"/>
    <xf numFmtId="2" fontId="11" fillId="4" borderId="5" xfId="3" applyNumberFormat="1" applyFont="1" applyBorder="1"/>
    <xf numFmtId="2" fontId="10" fillId="0" borderId="0" xfId="0" applyNumberFormat="1" applyFont="1"/>
    <xf numFmtId="2" fontId="12" fillId="2" borderId="0" xfId="1" applyNumberFormat="1" applyFont="1" applyBorder="1"/>
    <xf numFmtId="2" fontId="7" fillId="4" borderId="5" xfId="3" applyNumberFormat="1" applyFont="1" applyBorder="1"/>
    <xf numFmtId="2" fontId="4" fillId="0" borderId="0" xfId="0" applyNumberFormat="1" applyFont="1"/>
    <xf numFmtId="2" fontId="8" fillId="2" borderId="0" xfId="1" applyNumberFormat="1" applyFont="1" applyBorder="1"/>
    <xf numFmtId="2" fontId="0" fillId="5" borderId="0" xfId="0" applyNumberFormat="1" applyFill="1"/>
    <xf numFmtId="2" fontId="15" fillId="4" borderId="7" xfId="3" applyNumberFormat="1" applyFont="1" applyBorder="1"/>
    <xf numFmtId="2" fontId="3" fillId="4" borderId="8" xfId="3" applyNumberFormat="1" applyBorder="1"/>
    <xf numFmtId="2" fontId="11" fillId="4" borderId="8" xfId="3" applyNumberFormat="1" applyFont="1" applyBorder="1"/>
    <xf numFmtId="2" fontId="7" fillId="4" borderId="8" xfId="3" applyNumberFormat="1" applyFont="1" applyBorder="1"/>
    <xf numFmtId="2" fontId="17" fillId="3" borderId="4" xfId="2" applyNumberFormat="1" applyFont="1" applyBorder="1"/>
    <xf numFmtId="2" fontId="2" fillId="3" borderId="6" xfId="2" applyNumberFormat="1" applyBorder="1"/>
    <xf numFmtId="2" fontId="13" fillId="3" borderId="6" xfId="2" applyNumberFormat="1" applyFont="1" applyBorder="1"/>
    <xf numFmtId="2" fontId="9" fillId="3" borderId="6" xfId="2" applyNumberFormat="1" applyFont="1" applyBorder="1"/>
    <xf numFmtId="2" fontId="17" fillId="6" borderId="4" xfId="2" applyNumberFormat="1" applyFont="1" applyFill="1" applyBorder="1"/>
    <xf numFmtId="2" fontId="16" fillId="6" borderId="3" xfId="1" applyNumberFormat="1" applyFont="1" applyFill="1" applyBorder="1"/>
    <xf numFmtId="2" fontId="2" fillId="6" borderId="6" xfId="2" applyNumberFormat="1" applyFill="1" applyBorder="1"/>
    <xf numFmtId="2" fontId="1" fillId="6" borderId="0" xfId="1" applyNumberFormat="1" applyFill="1" applyBorder="1"/>
    <xf numFmtId="2" fontId="13" fillId="6" borderId="6" xfId="2" applyNumberFormat="1" applyFont="1" applyFill="1" applyBorder="1"/>
    <xf numFmtId="2" fontId="12" fillId="6" borderId="0" xfId="1" applyNumberFormat="1" applyFont="1" applyFill="1" applyBorder="1"/>
    <xf numFmtId="2" fontId="9" fillId="6" borderId="6" xfId="2" applyNumberFormat="1" applyFont="1" applyFill="1" applyBorder="1"/>
    <xf numFmtId="2" fontId="8" fillId="6" borderId="0" xfId="1" applyNumberFormat="1" applyFont="1" applyFill="1" applyBorder="1"/>
    <xf numFmtId="2" fontId="16" fillId="6" borderId="2" xfId="1" applyNumberFormat="1" applyFont="1" applyFill="1" applyBorder="1"/>
    <xf numFmtId="2" fontId="1" fillId="6" borderId="5" xfId="1" applyNumberFormat="1" applyFill="1" applyBorder="1"/>
    <xf numFmtId="2" fontId="12" fillId="6" borderId="5" xfId="1" applyNumberFormat="1" applyFont="1" applyFill="1" applyBorder="1"/>
    <xf numFmtId="2" fontId="8" fillId="6" borderId="5" xfId="1" applyNumberFormat="1" applyFont="1" applyFill="1" applyBorder="1"/>
    <xf numFmtId="2" fontId="20" fillId="7" borderId="9" xfId="4" applyNumberFormat="1"/>
    <xf numFmtId="2" fontId="17" fillId="3" borderId="0" xfId="2" applyNumberFormat="1" applyFont="1" applyBorder="1"/>
    <xf numFmtId="2" fontId="2" fillId="3" borderId="0" xfId="2" applyNumberFormat="1" applyBorder="1"/>
    <xf numFmtId="2" fontId="13" fillId="3" borderId="0" xfId="2" applyNumberFormat="1" applyFont="1" applyBorder="1"/>
    <xf numFmtId="2" fontId="9" fillId="3" borderId="0" xfId="2" applyNumberFormat="1" applyFont="1" applyBorder="1"/>
    <xf numFmtId="2" fontId="21" fillId="7" borderId="9" xfId="4" applyNumberFormat="1" applyFont="1"/>
    <xf numFmtId="0" fontId="22" fillId="0" borderId="0" xfId="5"/>
    <xf numFmtId="2" fontId="3" fillId="4" borderId="9" xfId="3" applyNumberFormat="1" applyBorder="1"/>
    <xf numFmtId="2" fontId="7" fillId="4" borderId="9" xfId="3" applyNumberFormat="1" applyFont="1" applyBorder="1"/>
    <xf numFmtId="2" fontId="1" fillId="2" borderId="9" xfId="1" applyNumberFormat="1" applyBorder="1"/>
    <xf numFmtId="2" fontId="8" fillId="2" borderId="9" xfId="1" applyNumberFormat="1" applyFont="1" applyBorder="1"/>
    <xf numFmtId="2" fontId="8" fillId="2" borderId="6" xfId="1" applyNumberFormat="1" applyFont="1" applyBorder="1"/>
    <xf numFmtId="2" fontId="7" fillId="4" borderId="6" xfId="3" applyNumberFormat="1" applyFont="1" applyBorder="1"/>
  </cellXfs>
  <cellStyles count="6">
    <cellStyle name="Bad" xfId="2" builtinId="27"/>
    <cellStyle name="Explanatory Text" xfId="5" builtinId="53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B45F-F907-421A-BD4F-D19ADAEA72FF}">
  <sheetPr>
    <pageSetUpPr fitToPage="1"/>
  </sheetPr>
  <dimension ref="A1:U151"/>
  <sheetViews>
    <sheetView tabSelected="1" zoomScale="115" zoomScaleNormal="115" workbookViewId="0">
      <pane xSplit="1" ySplit="1" topLeftCell="P123" activePane="bottomRight" state="frozen"/>
      <selection pane="bottomRight" activeCell="P129" sqref="P129"/>
      <selection pane="bottomLeft" activeCell="A2" sqref="A2"/>
      <selection pane="topRight" activeCell="B1" sqref="B1"/>
    </sheetView>
  </sheetViews>
  <sheetFormatPr defaultRowHeight="15"/>
  <cols>
    <col min="1" max="1" width="39.28515625" customWidth="1"/>
    <col min="2" max="2" width="13.140625" style="26" customWidth="1"/>
    <col min="3" max="3" width="15.42578125" style="15" hidden="1" customWidth="1"/>
    <col min="4" max="4" width="1.42578125" style="24" hidden="1" customWidth="1"/>
    <col min="5" max="5" width="18.28515625" style="23" hidden="1" customWidth="1"/>
    <col min="6" max="6" width="16.140625" style="17" hidden="1" customWidth="1"/>
    <col min="7" max="7" width="19.28515625" style="35" hidden="1" customWidth="1"/>
    <col min="8" max="8" width="22.140625" style="36" hidden="1" customWidth="1"/>
    <col min="9" max="9" width="19" style="42" hidden="1" customWidth="1"/>
    <col min="10" max="10" width="13" style="30" customWidth="1"/>
    <col min="11" max="11" width="14" style="30" customWidth="1"/>
    <col min="12" max="12" width="14.140625" style="47" hidden="1" customWidth="1"/>
    <col min="13" max="13" width="12.42578125" style="54" customWidth="1"/>
    <col min="14" max="15" width="13" style="52" customWidth="1"/>
    <col min="16" max="16" width="15.140625" style="45" customWidth="1"/>
    <col min="17" max="18" width="13.42578125" style="45" customWidth="1"/>
    <col min="19" max="19" width="4.85546875" hidden="1" customWidth="1"/>
    <col min="20" max="20" width="9.140625" customWidth="1"/>
  </cols>
  <sheetData>
    <row r="1" spans="1:21" ht="37.5">
      <c r="A1" s="7" t="s">
        <v>0</v>
      </c>
      <c r="B1" s="25" t="s">
        <v>1</v>
      </c>
      <c r="C1" s="12" t="s">
        <v>2</v>
      </c>
      <c r="D1" s="13" t="s">
        <v>3</v>
      </c>
      <c r="E1" s="14" t="s">
        <v>4</v>
      </c>
      <c r="F1" s="14" t="s">
        <v>5</v>
      </c>
      <c r="G1" s="33" t="s">
        <v>6</v>
      </c>
      <c r="H1" s="34" t="s">
        <v>7</v>
      </c>
      <c r="I1" s="41" t="s">
        <v>8</v>
      </c>
      <c r="J1" s="29" t="s">
        <v>9</v>
      </c>
      <c r="K1" s="29" t="s">
        <v>10</v>
      </c>
      <c r="L1" s="46" t="s">
        <v>11</v>
      </c>
      <c r="M1" s="54" t="s">
        <v>12</v>
      </c>
      <c r="N1" s="53" t="s">
        <v>13</v>
      </c>
      <c r="O1" s="53" t="s">
        <v>14</v>
      </c>
      <c r="P1" s="50" t="s">
        <v>15</v>
      </c>
      <c r="Q1" s="50" t="s">
        <v>16</v>
      </c>
      <c r="R1" s="50" t="s">
        <v>17</v>
      </c>
      <c r="S1" s="4"/>
      <c r="T1" s="4"/>
      <c r="U1" s="5"/>
    </row>
    <row r="2" spans="1:21">
      <c r="A2" s="8"/>
      <c r="D2" s="16"/>
    </row>
    <row r="3" spans="1:21">
      <c r="A3" s="9"/>
      <c r="D3" s="16"/>
    </row>
    <row r="4" spans="1:21">
      <c r="A4" s="8" t="s">
        <v>18</v>
      </c>
      <c r="D4" s="16"/>
    </row>
    <row r="5" spans="1:21">
      <c r="A5" s="9" t="s">
        <v>19</v>
      </c>
      <c r="B5" s="26" t="s">
        <v>20</v>
      </c>
      <c r="C5" s="15" t="s">
        <v>20</v>
      </c>
      <c r="D5" s="16"/>
      <c r="K5" s="30">
        <v>291085</v>
      </c>
    </row>
    <row r="6" spans="1:21">
      <c r="A6" s="9" t="s">
        <v>21</v>
      </c>
      <c r="B6" s="26">
        <v>0</v>
      </c>
      <c r="C6" s="15">
        <v>0</v>
      </c>
      <c r="D6" s="16">
        <v>0</v>
      </c>
      <c r="E6" s="23">
        <v>0</v>
      </c>
      <c r="F6" s="17">
        <v>0</v>
      </c>
      <c r="G6" s="35">
        <v>0</v>
      </c>
      <c r="H6" s="36">
        <v>0</v>
      </c>
      <c r="I6" s="42">
        <v>0</v>
      </c>
      <c r="J6" s="30">
        <v>0</v>
      </c>
      <c r="K6" s="30">
        <v>0</v>
      </c>
      <c r="L6" s="47">
        <v>0</v>
      </c>
      <c r="M6" s="54">
        <v>0</v>
      </c>
      <c r="N6" s="52">
        <v>0</v>
      </c>
      <c r="O6" s="52">
        <v>0</v>
      </c>
      <c r="P6" s="45">
        <v>0</v>
      </c>
      <c r="Q6" s="45">
        <v>0</v>
      </c>
      <c r="R6" s="45">
        <v>0</v>
      </c>
      <c r="T6" s="16">
        <f>SUM(M6-O6)</f>
        <v>0</v>
      </c>
    </row>
    <row r="7" spans="1:21">
      <c r="A7" s="9" t="s">
        <v>22</v>
      </c>
      <c r="B7" s="26">
        <v>1000</v>
      </c>
      <c r="C7" s="15">
        <v>641.49</v>
      </c>
      <c r="D7" s="16">
        <v>641.49</v>
      </c>
      <c r="E7" s="23">
        <v>650</v>
      </c>
      <c r="F7" s="17">
        <v>645.82000000000005</v>
      </c>
      <c r="G7" s="35">
        <v>650</v>
      </c>
      <c r="H7" s="36">
        <v>276.82</v>
      </c>
      <c r="I7" s="42">
        <v>276.82</v>
      </c>
      <c r="J7" s="30">
        <v>350</v>
      </c>
      <c r="K7" s="30">
        <v>242.9</v>
      </c>
      <c r="L7" s="47">
        <v>242.9</v>
      </c>
      <c r="M7" s="54">
        <v>3000</v>
      </c>
      <c r="N7" s="52">
        <v>243.28</v>
      </c>
      <c r="O7" s="52">
        <v>500</v>
      </c>
      <c r="P7" s="45">
        <v>3000</v>
      </c>
      <c r="Q7" s="45">
        <v>3000</v>
      </c>
      <c r="R7" s="45">
        <v>3000</v>
      </c>
      <c r="S7" t="s">
        <v>23</v>
      </c>
    </row>
    <row r="8" spans="1:21">
      <c r="A8" s="9" t="s">
        <v>24</v>
      </c>
      <c r="B8" s="26">
        <v>15</v>
      </c>
      <c r="C8" s="15">
        <v>16.3</v>
      </c>
      <c r="D8" s="16">
        <v>15</v>
      </c>
      <c r="E8" s="23">
        <v>15</v>
      </c>
      <c r="F8" s="17">
        <v>16.36</v>
      </c>
      <c r="G8" s="35">
        <v>15</v>
      </c>
      <c r="H8" s="36">
        <v>0</v>
      </c>
      <c r="I8" s="42">
        <v>15</v>
      </c>
      <c r="J8" s="30">
        <v>15</v>
      </c>
      <c r="K8" s="30">
        <v>18.68</v>
      </c>
      <c r="L8" s="47">
        <v>15</v>
      </c>
      <c r="M8" s="54">
        <v>15</v>
      </c>
      <c r="N8" s="52">
        <v>0</v>
      </c>
      <c r="O8" s="52">
        <v>15</v>
      </c>
      <c r="P8" s="45">
        <v>15</v>
      </c>
      <c r="Q8" s="45">
        <v>18</v>
      </c>
      <c r="R8" s="45">
        <v>18</v>
      </c>
    </row>
    <row r="9" spans="1:21">
      <c r="A9" s="9" t="s">
        <v>25</v>
      </c>
      <c r="B9" s="26">
        <v>550</v>
      </c>
      <c r="C9" s="15">
        <v>535.26</v>
      </c>
      <c r="D9" s="16">
        <v>535.26</v>
      </c>
      <c r="E9" s="23">
        <v>560</v>
      </c>
      <c r="F9" s="17">
        <v>556.66999999999996</v>
      </c>
      <c r="G9" s="35">
        <v>560</v>
      </c>
      <c r="H9" s="36">
        <v>313.98</v>
      </c>
      <c r="I9" s="42">
        <v>313.98</v>
      </c>
      <c r="J9" s="30">
        <v>360</v>
      </c>
      <c r="K9" s="30">
        <v>357.42</v>
      </c>
      <c r="L9" s="47">
        <v>357.42</v>
      </c>
      <c r="M9" s="54">
        <v>400</v>
      </c>
      <c r="N9" s="52">
        <v>335.09</v>
      </c>
      <c r="O9" s="52">
        <v>335.09</v>
      </c>
      <c r="P9" s="45">
        <v>400</v>
      </c>
      <c r="Q9" s="45">
        <v>400</v>
      </c>
      <c r="R9" s="45">
        <v>400</v>
      </c>
      <c r="S9" t="s">
        <v>26</v>
      </c>
    </row>
    <row r="10" spans="1:21">
      <c r="A10" s="9" t="s">
        <v>27</v>
      </c>
      <c r="B10" s="26">
        <v>1850</v>
      </c>
      <c r="C10" s="15">
        <v>2072.42</v>
      </c>
      <c r="D10" s="16">
        <v>1850</v>
      </c>
      <c r="E10" s="23">
        <v>1850</v>
      </c>
      <c r="F10" s="17">
        <v>2127.83</v>
      </c>
      <c r="G10" s="35">
        <v>1850</v>
      </c>
      <c r="H10" s="36">
        <v>1709.43</v>
      </c>
      <c r="I10" s="42">
        <v>1850</v>
      </c>
      <c r="J10" s="30">
        <v>1850</v>
      </c>
      <c r="K10" s="30">
        <v>2338.58</v>
      </c>
      <c r="L10" s="47">
        <v>1850</v>
      </c>
      <c r="M10" s="54">
        <v>1900</v>
      </c>
      <c r="N10" s="52">
        <v>2176.36</v>
      </c>
      <c r="O10" s="52">
        <v>2400</v>
      </c>
      <c r="P10" s="45">
        <v>2000</v>
      </c>
      <c r="Q10" s="45">
        <v>2000</v>
      </c>
      <c r="R10" s="45">
        <v>2000</v>
      </c>
      <c r="S10" t="s">
        <v>20</v>
      </c>
    </row>
    <row r="11" spans="1:21">
      <c r="A11" s="9" t="s">
        <v>28</v>
      </c>
      <c r="B11" s="26">
        <v>9545</v>
      </c>
      <c r="C11" s="15">
        <v>9545.2000000000007</v>
      </c>
      <c r="D11" s="16">
        <v>9545</v>
      </c>
      <c r="E11" s="23">
        <v>9545</v>
      </c>
      <c r="F11" s="17">
        <v>5965.75</v>
      </c>
      <c r="G11" s="35">
        <v>9545</v>
      </c>
      <c r="H11" s="36">
        <v>7158.9</v>
      </c>
      <c r="I11" s="42">
        <v>9545</v>
      </c>
      <c r="J11" s="30">
        <v>9735</v>
      </c>
      <c r="K11" s="30">
        <v>9545.2000000000007</v>
      </c>
      <c r="L11" s="47">
        <v>9735</v>
      </c>
      <c r="M11" s="54">
        <v>9735</v>
      </c>
      <c r="N11" s="52">
        <v>7515.75</v>
      </c>
      <c r="O11" s="52">
        <v>10258.9</v>
      </c>
      <c r="P11" s="45">
        <v>10972.6</v>
      </c>
      <c r="Q11" s="45">
        <v>10972.6</v>
      </c>
      <c r="R11" s="45">
        <v>10972.6</v>
      </c>
      <c r="S11" t="s">
        <v>29</v>
      </c>
    </row>
    <row r="12" spans="1:21">
      <c r="A12" s="9" t="s">
        <v>30</v>
      </c>
      <c r="B12" s="26">
        <v>3600</v>
      </c>
      <c r="C12" s="15">
        <v>4814.5200000000004</v>
      </c>
      <c r="D12" s="16">
        <v>4000</v>
      </c>
      <c r="E12" s="23">
        <v>3800</v>
      </c>
      <c r="F12" s="17">
        <v>112.5</v>
      </c>
      <c r="G12" s="35">
        <v>500</v>
      </c>
      <c r="H12" s="36">
        <v>10</v>
      </c>
      <c r="I12" s="42">
        <v>60</v>
      </c>
      <c r="J12" s="30">
        <v>300</v>
      </c>
      <c r="K12" s="30">
        <v>1428.32</v>
      </c>
      <c r="L12" s="47">
        <v>700</v>
      </c>
      <c r="M12" s="54">
        <v>700</v>
      </c>
      <c r="N12" s="52">
        <v>1752.27</v>
      </c>
      <c r="O12" s="52">
        <v>2200</v>
      </c>
      <c r="P12" s="45">
        <v>1500</v>
      </c>
      <c r="Q12" s="45">
        <v>1000</v>
      </c>
      <c r="R12" s="45">
        <v>1000</v>
      </c>
      <c r="S12" t="s">
        <v>31</v>
      </c>
    </row>
    <row r="13" spans="1:21">
      <c r="A13" s="9" t="s">
        <v>32</v>
      </c>
      <c r="B13" s="26">
        <v>2200</v>
      </c>
      <c r="C13" s="15">
        <v>2243.75</v>
      </c>
      <c r="D13" s="16">
        <v>2600</v>
      </c>
      <c r="E13" s="23">
        <v>2300</v>
      </c>
      <c r="F13" s="17">
        <v>206.25</v>
      </c>
      <c r="G13" s="35">
        <v>1000</v>
      </c>
      <c r="H13" s="36">
        <v>1337.25</v>
      </c>
      <c r="I13" s="42">
        <v>1337.25</v>
      </c>
      <c r="J13" s="30">
        <v>1500</v>
      </c>
      <c r="K13" s="30">
        <v>1812.51</v>
      </c>
      <c r="L13" s="47">
        <v>1812.52</v>
      </c>
      <c r="M13" s="54">
        <v>2000</v>
      </c>
      <c r="N13" s="52">
        <v>2218.9899999999998</v>
      </c>
      <c r="O13" s="52">
        <v>2218.9899999999998</v>
      </c>
      <c r="P13" s="45">
        <v>2000</v>
      </c>
      <c r="Q13" s="45">
        <v>2000</v>
      </c>
      <c r="R13" s="45">
        <v>2000</v>
      </c>
      <c r="S13" t="s">
        <v>33</v>
      </c>
    </row>
    <row r="14" spans="1:21">
      <c r="A14" s="9" t="s">
        <v>34</v>
      </c>
      <c r="B14" s="26">
        <v>1800</v>
      </c>
      <c r="C14" s="15">
        <v>1898.83</v>
      </c>
      <c r="D14" s="16">
        <v>1900</v>
      </c>
      <c r="E14" s="23">
        <v>2180</v>
      </c>
      <c r="F14" s="17">
        <v>2360.5500000000002</v>
      </c>
      <c r="G14" s="35">
        <v>2180</v>
      </c>
      <c r="H14" s="36">
        <v>1963.5</v>
      </c>
      <c r="I14" s="42">
        <v>2000</v>
      </c>
      <c r="J14" s="30">
        <v>2200</v>
      </c>
      <c r="K14" s="30">
        <v>2397</v>
      </c>
      <c r="L14" s="47">
        <v>2200</v>
      </c>
      <c r="M14" s="54">
        <v>2200</v>
      </c>
      <c r="N14" s="52">
        <v>2250.25</v>
      </c>
      <c r="O14" s="52">
        <v>2300</v>
      </c>
      <c r="P14" s="45">
        <v>2200</v>
      </c>
      <c r="Q14" s="45">
        <v>2200</v>
      </c>
      <c r="R14" s="45">
        <v>2200</v>
      </c>
      <c r="S14" t="s">
        <v>20</v>
      </c>
    </row>
    <row r="15" spans="1:21">
      <c r="A15" s="9" t="s">
        <v>35</v>
      </c>
      <c r="B15" s="26">
        <v>330</v>
      </c>
      <c r="C15" s="15">
        <v>330</v>
      </c>
      <c r="D15" s="16">
        <v>330</v>
      </c>
      <c r="E15" s="23">
        <v>330</v>
      </c>
      <c r="F15" s="17">
        <v>330</v>
      </c>
      <c r="G15" s="35">
        <v>330</v>
      </c>
      <c r="H15" s="36">
        <v>0</v>
      </c>
      <c r="I15" s="42">
        <v>330</v>
      </c>
      <c r="J15" s="30">
        <v>330</v>
      </c>
      <c r="K15" s="30">
        <v>500</v>
      </c>
      <c r="L15" s="47">
        <v>500</v>
      </c>
      <c r="M15" s="54">
        <v>500</v>
      </c>
      <c r="N15" s="52">
        <v>500</v>
      </c>
      <c r="O15" s="52">
        <v>500</v>
      </c>
      <c r="P15" s="45">
        <v>500</v>
      </c>
      <c r="Q15" s="45">
        <v>500</v>
      </c>
      <c r="R15" s="45">
        <v>500</v>
      </c>
      <c r="S15" t="s">
        <v>36</v>
      </c>
    </row>
    <row r="16" spans="1:21">
      <c r="A16" s="9" t="s">
        <v>37</v>
      </c>
      <c r="B16" s="26">
        <v>50</v>
      </c>
      <c r="C16" s="15">
        <v>45.84</v>
      </c>
      <c r="D16" s="16">
        <v>70</v>
      </c>
      <c r="E16" s="23">
        <v>50</v>
      </c>
      <c r="F16" s="17">
        <v>43.75</v>
      </c>
      <c r="G16" s="35">
        <v>50</v>
      </c>
      <c r="H16" s="36">
        <v>0</v>
      </c>
      <c r="I16" s="42">
        <v>20</v>
      </c>
      <c r="J16" s="30">
        <v>25</v>
      </c>
      <c r="K16" s="30">
        <v>20.83</v>
      </c>
      <c r="L16" s="47">
        <v>25</v>
      </c>
      <c r="M16" s="54">
        <v>30</v>
      </c>
      <c r="N16" s="52">
        <v>0</v>
      </c>
      <c r="O16" s="52">
        <v>30</v>
      </c>
      <c r="P16" s="45">
        <v>30</v>
      </c>
      <c r="Q16" s="45">
        <v>30</v>
      </c>
      <c r="R16" s="45">
        <v>30</v>
      </c>
      <c r="S16" t="s">
        <v>20</v>
      </c>
    </row>
    <row r="17" spans="1:19">
      <c r="A17" s="9" t="s">
        <v>38</v>
      </c>
      <c r="D17" s="16"/>
      <c r="F17" s="17">
        <v>162.68</v>
      </c>
      <c r="G17" s="35">
        <v>0</v>
      </c>
      <c r="H17" s="36">
        <v>0</v>
      </c>
      <c r="I17" s="42">
        <v>0</v>
      </c>
      <c r="J17" s="30">
        <v>0</v>
      </c>
      <c r="K17" s="30">
        <v>0</v>
      </c>
      <c r="L17" s="47">
        <v>0</v>
      </c>
      <c r="M17" s="54">
        <v>0</v>
      </c>
      <c r="N17" s="52">
        <v>0</v>
      </c>
      <c r="O17" s="52">
        <v>0</v>
      </c>
      <c r="P17" s="45">
        <v>0</v>
      </c>
      <c r="Q17" s="45">
        <v>0</v>
      </c>
      <c r="R17" s="45">
        <v>0</v>
      </c>
    </row>
    <row r="18" spans="1:19">
      <c r="A18" s="9" t="s">
        <v>39</v>
      </c>
      <c r="B18" s="26">
        <v>0</v>
      </c>
      <c r="C18" s="15">
        <v>0</v>
      </c>
      <c r="D18" s="16">
        <v>0</v>
      </c>
      <c r="E18" s="23">
        <v>0</v>
      </c>
      <c r="F18" s="17">
        <v>21030.38</v>
      </c>
      <c r="G18" s="35">
        <v>0</v>
      </c>
      <c r="H18" s="36">
        <v>72792.98</v>
      </c>
      <c r="I18" s="42">
        <v>0</v>
      </c>
      <c r="J18" s="30">
        <v>0</v>
      </c>
      <c r="K18" s="30">
        <v>65719.710000000006</v>
      </c>
      <c r="L18" s="47">
        <v>0</v>
      </c>
      <c r="M18" s="54">
        <v>0</v>
      </c>
      <c r="N18" s="52">
        <v>45291.5</v>
      </c>
      <c r="O18" s="52">
        <v>45291.5</v>
      </c>
      <c r="P18" s="45">
        <v>0</v>
      </c>
      <c r="Q18" s="45">
        <v>0</v>
      </c>
      <c r="R18" s="45">
        <v>0</v>
      </c>
      <c r="S18" t="s">
        <v>40</v>
      </c>
    </row>
    <row r="19" spans="1:19">
      <c r="A19" s="9" t="s">
        <v>41</v>
      </c>
      <c r="B19" s="26">
        <v>0</v>
      </c>
      <c r="C19" s="15">
        <v>11426.66</v>
      </c>
      <c r="D19" s="16">
        <v>12483.38</v>
      </c>
      <c r="E19" s="23">
        <v>0</v>
      </c>
      <c r="F19" s="17">
        <v>10000</v>
      </c>
      <c r="G19" s="35">
        <v>0</v>
      </c>
      <c r="H19" s="36">
        <v>13165</v>
      </c>
      <c r="I19" s="42">
        <v>0</v>
      </c>
      <c r="J19" s="30">
        <v>0</v>
      </c>
      <c r="K19" s="30">
        <v>7591</v>
      </c>
      <c r="L19" s="47">
        <v>1114</v>
      </c>
      <c r="M19" s="54">
        <v>0</v>
      </c>
      <c r="N19" s="52">
        <v>24400.02</v>
      </c>
      <c r="O19" s="52">
        <v>24400.02</v>
      </c>
      <c r="P19" s="45">
        <v>0</v>
      </c>
      <c r="Q19" s="45">
        <v>0</v>
      </c>
      <c r="R19" s="45">
        <v>0</v>
      </c>
      <c r="S19" t="s">
        <v>20</v>
      </c>
    </row>
    <row r="20" spans="1:19" ht="18.75">
      <c r="A20" s="10" t="s">
        <v>42</v>
      </c>
      <c r="B20" s="27">
        <f t="shared" ref="B20:O20" si="0">SUM(B5:B19)</f>
        <v>20940</v>
      </c>
      <c r="C20" s="18">
        <f t="shared" si="0"/>
        <v>33570.270000000004</v>
      </c>
      <c r="D20" s="19">
        <f t="shared" si="0"/>
        <v>33970.129999999997</v>
      </c>
      <c r="E20" s="20">
        <f t="shared" si="0"/>
        <v>21280</v>
      </c>
      <c r="F20" s="20">
        <f t="shared" si="0"/>
        <v>43558.54</v>
      </c>
      <c r="G20" s="37">
        <f t="shared" si="0"/>
        <v>16680</v>
      </c>
      <c r="H20" s="38">
        <f t="shared" si="0"/>
        <v>98727.86</v>
      </c>
      <c r="I20" s="43">
        <f t="shared" si="0"/>
        <v>15748.05</v>
      </c>
      <c r="J20" s="31">
        <f t="shared" si="0"/>
        <v>16665</v>
      </c>
      <c r="K20" s="31">
        <f t="shared" si="0"/>
        <v>383057.15000000008</v>
      </c>
      <c r="L20" s="31">
        <f t="shared" si="0"/>
        <v>18551.84</v>
      </c>
      <c r="M20" s="55">
        <f t="shared" si="0"/>
        <v>20480</v>
      </c>
      <c r="N20" s="53">
        <f t="shared" si="0"/>
        <v>86683.51</v>
      </c>
      <c r="O20" s="53">
        <f t="shared" si="0"/>
        <v>90449.5</v>
      </c>
      <c r="P20" s="50">
        <f t="shared" ref="P20:R20" si="1">SUM(P5:P19)</f>
        <v>22617.599999999999</v>
      </c>
      <c r="Q20" s="50">
        <f t="shared" si="1"/>
        <v>22120.6</v>
      </c>
      <c r="R20" s="50">
        <f t="shared" si="1"/>
        <v>22120.6</v>
      </c>
      <c r="S20" s="3"/>
    </row>
    <row r="21" spans="1:19">
      <c r="A21" s="8"/>
      <c r="B21" s="28"/>
      <c r="C21" s="21"/>
      <c r="D21" s="22"/>
      <c r="F21" s="23"/>
      <c r="G21" s="39"/>
      <c r="H21" s="40"/>
      <c r="I21" s="44"/>
      <c r="J21" s="32"/>
      <c r="K21" s="32"/>
      <c r="L21" s="49"/>
      <c r="S21" s="1"/>
    </row>
    <row r="22" spans="1:19">
      <c r="A22" s="9"/>
      <c r="D22" s="16"/>
    </row>
    <row r="23" spans="1:19">
      <c r="A23" s="8" t="s">
        <v>43</v>
      </c>
      <c r="D23" s="16"/>
    </row>
    <row r="24" spans="1:19">
      <c r="A24" s="9"/>
      <c r="D24" s="16"/>
    </row>
    <row r="25" spans="1:19">
      <c r="A25" s="8" t="s">
        <v>44</v>
      </c>
      <c r="D25" s="16"/>
    </row>
    <row r="26" spans="1:19">
      <c r="A26" s="9" t="s">
        <v>45</v>
      </c>
      <c r="B26" s="26">
        <v>2000</v>
      </c>
      <c r="C26" s="15">
        <v>836</v>
      </c>
      <c r="D26" s="16">
        <v>2000</v>
      </c>
      <c r="E26" s="23">
        <v>2500</v>
      </c>
      <c r="F26" s="17">
        <v>950</v>
      </c>
      <c r="G26" s="35">
        <v>1500</v>
      </c>
      <c r="H26" s="36">
        <v>0</v>
      </c>
      <c r="I26" s="42">
        <v>500</v>
      </c>
      <c r="J26" s="30">
        <v>1500</v>
      </c>
      <c r="K26" s="30">
        <v>0</v>
      </c>
      <c r="L26" s="47">
        <v>1500</v>
      </c>
      <c r="M26" s="54">
        <v>1500</v>
      </c>
      <c r="N26" s="52">
        <v>0</v>
      </c>
      <c r="O26" s="52">
        <v>600</v>
      </c>
      <c r="P26" s="45">
        <v>1500</v>
      </c>
      <c r="Q26" s="45">
        <v>1500</v>
      </c>
      <c r="R26" s="45">
        <v>1500</v>
      </c>
      <c r="S26" t="s">
        <v>20</v>
      </c>
    </row>
    <row r="27" spans="1:19">
      <c r="A27" s="9" t="s">
        <v>46</v>
      </c>
      <c r="B27" s="26">
        <v>0</v>
      </c>
      <c r="C27" s="15">
        <v>4529.96</v>
      </c>
      <c r="D27" s="16">
        <v>4500</v>
      </c>
      <c r="E27" s="23">
        <v>0</v>
      </c>
      <c r="F27" s="17">
        <v>79.650000000000006</v>
      </c>
      <c r="G27" s="35">
        <v>1000</v>
      </c>
      <c r="H27" s="36">
        <v>0</v>
      </c>
      <c r="I27" s="42">
        <v>0</v>
      </c>
      <c r="J27" s="30">
        <v>0</v>
      </c>
      <c r="K27" s="30">
        <v>0</v>
      </c>
      <c r="L27" s="47">
        <v>0</v>
      </c>
      <c r="M27" s="54">
        <v>0</v>
      </c>
      <c r="N27" s="52">
        <v>2000</v>
      </c>
      <c r="O27" s="52">
        <v>2000</v>
      </c>
      <c r="P27" s="45">
        <v>0</v>
      </c>
      <c r="Q27" s="45">
        <v>0</v>
      </c>
      <c r="R27" s="45">
        <v>0</v>
      </c>
    </row>
    <row r="28" spans="1:19">
      <c r="A28" s="9" t="s">
        <v>47</v>
      </c>
      <c r="B28" s="26">
        <v>2000</v>
      </c>
      <c r="C28" s="15">
        <v>880.6</v>
      </c>
      <c r="D28" s="16">
        <v>0</v>
      </c>
      <c r="E28" s="23">
        <v>1000</v>
      </c>
      <c r="F28" s="17">
        <v>0</v>
      </c>
      <c r="G28" s="35">
        <v>1000</v>
      </c>
      <c r="H28" s="36">
        <v>0</v>
      </c>
      <c r="I28" s="42">
        <v>1000</v>
      </c>
      <c r="J28" s="30">
        <v>1000</v>
      </c>
      <c r="K28" s="30">
        <v>220</v>
      </c>
      <c r="L28" s="47">
        <v>0</v>
      </c>
      <c r="M28" s="54">
        <v>1000</v>
      </c>
      <c r="N28" s="52">
        <v>0</v>
      </c>
      <c r="O28" s="52">
        <v>1000</v>
      </c>
      <c r="P28" s="45">
        <v>1000</v>
      </c>
      <c r="Q28" s="45">
        <v>1000</v>
      </c>
      <c r="R28" s="45">
        <v>1000</v>
      </c>
    </row>
    <row r="29" spans="1:19">
      <c r="A29" s="9" t="s">
        <v>48</v>
      </c>
      <c r="B29" s="26">
        <v>14000</v>
      </c>
      <c r="C29" s="15">
        <v>6807</v>
      </c>
      <c r="D29" s="16">
        <v>8000</v>
      </c>
      <c r="E29" s="23">
        <v>14000</v>
      </c>
      <c r="F29" s="17">
        <v>7802.25</v>
      </c>
      <c r="G29" s="35">
        <v>17000</v>
      </c>
      <c r="H29" s="36">
        <v>8460</v>
      </c>
      <c r="I29" s="42">
        <v>17000</v>
      </c>
      <c r="J29" s="30">
        <v>18000</v>
      </c>
      <c r="K29" s="30">
        <v>14788.5</v>
      </c>
      <c r="L29" s="47">
        <v>15000</v>
      </c>
      <c r="M29" s="54">
        <v>18000</v>
      </c>
      <c r="N29" s="52">
        <v>8786.89</v>
      </c>
      <c r="O29" s="52">
        <v>13000</v>
      </c>
      <c r="P29" s="45">
        <v>16000</v>
      </c>
      <c r="Q29" s="45">
        <v>16000</v>
      </c>
      <c r="R29" s="45">
        <v>16000</v>
      </c>
    </row>
    <row r="30" spans="1:19">
      <c r="A30" s="9" t="s">
        <v>49</v>
      </c>
      <c r="B30" s="26">
        <v>500</v>
      </c>
      <c r="C30" s="15">
        <v>365.03</v>
      </c>
      <c r="D30" s="16">
        <v>500</v>
      </c>
      <c r="E30" s="23">
        <v>1500</v>
      </c>
      <c r="F30" s="17">
        <v>112.5</v>
      </c>
      <c r="G30" s="35">
        <v>6500</v>
      </c>
      <c r="H30" s="36">
        <v>4500</v>
      </c>
      <c r="I30" s="42">
        <v>5000</v>
      </c>
      <c r="J30" s="30">
        <v>2000</v>
      </c>
      <c r="K30" s="30">
        <v>297.93</v>
      </c>
      <c r="L30" s="47">
        <v>15.82</v>
      </c>
      <c r="M30" s="54">
        <v>2000</v>
      </c>
      <c r="N30" s="52">
        <v>1131.67</v>
      </c>
      <c r="O30" s="52">
        <v>1500</v>
      </c>
      <c r="P30" s="45">
        <v>2000</v>
      </c>
      <c r="Q30" s="45">
        <v>2000</v>
      </c>
      <c r="R30" s="45">
        <v>2000</v>
      </c>
    </row>
    <row r="31" spans="1:19" ht="18.75" customHeight="1">
      <c r="A31" s="9" t="s">
        <v>50</v>
      </c>
      <c r="B31" s="26">
        <v>1000</v>
      </c>
      <c r="C31" s="15">
        <v>1000</v>
      </c>
      <c r="D31" s="16">
        <v>1000</v>
      </c>
      <c r="E31" s="23">
        <v>1000</v>
      </c>
      <c r="F31" s="17">
        <v>0</v>
      </c>
      <c r="G31" s="35">
        <v>1000</v>
      </c>
      <c r="H31" s="36">
        <v>0</v>
      </c>
      <c r="I31" s="42">
        <v>1000</v>
      </c>
      <c r="J31" s="30">
        <v>1000</v>
      </c>
      <c r="K31" s="30">
        <v>0</v>
      </c>
      <c r="L31" s="47">
        <v>0</v>
      </c>
      <c r="M31" s="54">
        <v>0</v>
      </c>
      <c r="N31" s="52">
        <v>0</v>
      </c>
      <c r="O31" s="52">
        <v>0</v>
      </c>
      <c r="P31" s="45">
        <v>0</v>
      </c>
      <c r="Q31" s="45">
        <v>0</v>
      </c>
      <c r="R31" s="45">
        <v>0</v>
      </c>
    </row>
    <row r="32" spans="1:19" hidden="1">
      <c r="A32" s="9" t="s">
        <v>51</v>
      </c>
      <c r="D32" s="16"/>
      <c r="G32" s="35">
        <v>0</v>
      </c>
      <c r="H32" s="36">
        <v>0</v>
      </c>
      <c r="I32" s="42">
        <v>0</v>
      </c>
      <c r="J32" s="30" t="s">
        <v>20</v>
      </c>
      <c r="M32" s="54" t="s">
        <v>20</v>
      </c>
      <c r="P32" s="45" t="s">
        <v>20</v>
      </c>
      <c r="Q32" s="45" t="s">
        <v>20</v>
      </c>
      <c r="R32" s="45" t="s">
        <v>20</v>
      </c>
    </row>
    <row r="33" spans="1:20">
      <c r="A33" s="9" t="s">
        <v>52</v>
      </c>
      <c r="B33" s="26">
        <v>18000</v>
      </c>
      <c r="C33" s="15">
        <v>17041.68</v>
      </c>
      <c r="D33" s="16">
        <v>17000</v>
      </c>
      <c r="E33" s="23">
        <v>20000</v>
      </c>
      <c r="F33" s="17">
        <v>16632.509999999998</v>
      </c>
      <c r="G33" s="35">
        <v>20000</v>
      </c>
      <c r="H33" s="36">
        <v>19446.84</v>
      </c>
      <c r="I33" s="42">
        <v>20000</v>
      </c>
      <c r="J33" s="30">
        <v>20000</v>
      </c>
      <c r="K33" s="30">
        <v>19122.47</v>
      </c>
      <c r="L33" s="47">
        <v>20000</v>
      </c>
      <c r="M33" s="54">
        <v>25000</v>
      </c>
      <c r="N33" s="52">
        <v>18440.32</v>
      </c>
      <c r="O33" s="52">
        <v>23000</v>
      </c>
      <c r="P33" s="45">
        <v>22000</v>
      </c>
      <c r="Q33" s="45">
        <v>22000</v>
      </c>
      <c r="R33" s="45">
        <v>22000</v>
      </c>
      <c r="S33" t="s">
        <v>20</v>
      </c>
    </row>
    <row r="34" spans="1:20">
      <c r="A34" s="9" t="s">
        <v>53</v>
      </c>
      <c r="B34" s="26">
        <v>10000</v>
      </c>
      <c r="C34" s="15">
        <v>5419.5</v>
      </c>
      <c r="D34" s="16">
        <v>7200</v>
      </c>
      <c r="E34" s="23">
        <v>10000</v>
      </c>
      <c r="F34" s="17">
        <v>3690</v>
      </c>
      <c r="G34" s="35">
        <v>5000</v>
      </c>
      <c r="H34" s="36">
        <v>4260</v>
      </c>
      <c r="I34" s="42">
        <v>8000</v>
      </c>
      <c r="J34" s="30">
        <v>5200</v>
      </c>
      <c r="K34" s="30">
        <v>5704</v>
      </c>
      <c r="L34" s="47">
        <v>6200</v>
      </c>
      <c r="M34" s="54">
        <v>5500</v>
      </c>
      <c r="N34" s="52">
        <v>3007.14</v>
      </c>
      <c r="O34" s="52">
        <v>5000</v>
      </c>
      <c r="P34" s="45">
        <v>6000</v>
      </c>
      <c r="Q34" s="45">
        <v>6000</v>
      </c>
      <c r="R34" s="45">
        <v>6000</v>
      </c>
      <c r="S34" t="s">
        <v>54</v>
      </c>
    </row>
    <row r="35" spans="1:20">
      <c r="A35" s="9" t="s">
        <v>55</v>
      </c>
      <c r="B35" s="26">
        <v>10000</v>
      </c>
      <c r="C35" s="15">
        <v>10000</v>
      </c>
      <c r="D35" s="16">
        <v>10000</v>
      </c>
      <c r="E35" s="23">
        <v>10000</v>
      </c>
      <c r="F35" s="17">
        <v>9590</v>
      </c>
      <c r="G35" s="35">
        <v>10000</v>
      </c>
      <c r="H35" s="36">
        <v>5425</v>
      </c>
      <c r="I35" s="42">
        <v>10000</v>
      </c>
      <c r="J35" s="30">
        <v>12500</v>
      </c>
      <c r="K35" s="30">
        <v>12500</v>
      </c>
      <c r="L35" s="47">
        <v>12500</v>
      </c>
      <c r="M35" s="54">
        <v>10000</v>
      </c>
      <c r="N35" s="52">
        <v>10000</v>
      </c>
      <c r="O35" s="52">
        <v>10000</v>
      </c>
      <c r="P35" s="45">
        <v>10000</v>
      </c>
      <c r="Q35" s="45">
        <v>10000</v>
      </c>
      <c r="R35" s="45">
        <v>10000</v>
      </c>
    </row>
    <row r="36" spans="1:20">
      <c r="A36" s="9" t="s">
        <v>56</v>
      </c>
      <c r="B36" s="26">
        <v>0</v>
      </c>
      <c r="C36" s="15">
        <v>0</v>
      </c>
      <c r="D36" s="16"/>
      <c r="E36" s="23">
        <v>7500</v>
      </c>
      <c r="F36" s="17">
        <v>0</v>
      </c>
      <c r="G36" s="35">
        <v>2500</v>
      </c>
      <c r="H36" s="36">
        <v>0</v>
      </c>
      <c r="I36" s="42">
        <v>1000</v>
      </c>
      <c r="J36" s="30">
        <v>0</v>
      </c>
      <c r="K36" s="30">
        <v>0</v>
      </c>
      <c r="L36" s="47">
        <v>0</v>
      </c>
      <c r="M36" s="54">
        <v>0</v>
      </c>
      <c r="N36" s="52">
        <v>0</v>
      </c>
      <c r="O36" s="52">
        <v>0</v>
      </c>
      <c r="P36" s="45">
        <v>500</v>
      </c>
      <c r="Q36" s="45">
        <v>0</v>
      </c>
      <c r="R36" s="45">
        <v>0</v>
      </c>
      <c r="S36" t="s">
        <v>20</v>
      </c>
    </row>
    <row r="37" spans="1:20">
      <c r="A37" s="9" t="s">
        <v>57</v>
      </c>
      <c r="B37" s="26">
        <v>3000</v>
      </c>
      <c r="C37" s="15">
        <v>2995.34</v>
      </c>
      <c r="D37" s="16">
        <v>3000</v>
      </c>
      <c r="E37" s="23">
        <v>4000</v>
      </c>
      <c r="F37" s="17">
        <v>2159.1999999999998</v>
      </c>
      <c r="G37" s="35">
        <v>4000</v>
      </c>
      <c r="H37" s="36">
        <v>1493.65</v>
      </c>
      <c r="I37" s="42">
        <v>3000</v>
      </c>
      <c r="J37" s="30">
        <v>7500</v>
      </c>
      <c r="K37" s="30">
        <v>7542.6</v>
      </c>
      <c r="L37" s="47">
        <v>7500</v>
      </c>
      <c r="M37" s="54">
        <v>7500</v>
      </c>
      <c r="N37" s="52">
        <v>12948.02</v>
      </c>
      <c r="O37" s="52">
        <v>14500</v>
      </c>
      <c r="P37" s="45">
        <v>7500</v>
      </c>
      <c r="Q37" s="45">
        <v>5000</v>
      </c>
      <c r="R37" s="45">
        <v>5000</v>
      </c>
      <c r="S37" t="s">
        <v>58</v>
      </c>
    </row>
    <row r="38" spans="1:20">
      <c r="A38" s="9" t="s">
        <v>59</v>
      </c>
      <c r="B38" s="26">
        <v>2000</v>
      </c>
      <c r="C38" s="15">
        <v>1524.5</v>
      </c>
      <c r="D38" s="16">
        <v>2000</v>
      </c>
      <c r="E38" s="23">
        <v>2000</v>
      </c>
      <c r="F38" s="17">
        <v>868.33</v>
      </c>
      <c r="G38" s="35">
        <v>2000</v>
      </c>
      <c r="H38" s="36">
        <v>903.6</v>
      </c>
      <c r="I38" s="42">
        <v>903.6</v>
      </c>
      <c r="J38" s="30">
        <v>5000</v>
      </c>
      <c r="K38" s="30">
        <v>5000</v>
      </c>
      <c r="L38" s="47">
        <v>5000</v>
      </c>
      <c r="M38" s="54">
        <v>3000</v>
      </c>
      <c r="N38" s="52">
        <v>0</v>
      </c>
      <c r="O38" s="52">
        <v>3000</v>
      </c>
      <c r="P38" s="45">
        <v>5000</v>
      </c>
      <c r="Q38" s="45">
        <v>2000</v>
      </c>
      <c r="R38" s="45">
        <v>2000</v>
      </c>
      <c r="S38" t="s">
        <v>20</v>
      </c>
      <c r="T38" t="s">
        <v>60</v>
      </c>
    </row>
    <row r="39" spans="1:20">
      <c r="A39" s="9" t="s">
        <v>61</v>
      </c>
      <c r="B39" s="26">
        <v>0</v>
      </c>
      <c r="C39" s="15">
        <v>0</v>
      </c>
      <c r="D39" s="16"/>
      <c r="E39" s="23">
        <v>5000</v>
      </c>
      <c r="F39" s="17">
        <v>0</v>
      </c>
      <c r="G39" s="35">
        <v>5000</v>
      </c>
      <c r="H39" s="36">
        <v>0</v>
      </c>
      <c r="I39" s="42">
        <v>5000</v>
      </c>
      <c r="J39" s="30">
        <v>1000</v>
      </c>
      <c r="K39" s="30">
        <v>0</v>
      </c>
      <c r="L39" s="47">
        <v>0</v>
      </c>
      <c r="M39" s="54">
        <v>0</v>
      </c>
      <c r="N39" s="52">
        <v>0</v>
      </c>
      <c r="O39" s="52">
        <v>0</v>
      </c>
      <c r="P39" s="45">
        <v>0</v>
      </c>
      <c r="Q39" s="45">
        <v>0</v>
      </c>
      <c r="R39" s="45">
        <v>0</v>
      </c>
      <c r="S39" t="s">
        <v>62</v>
      </c>
    </row>
    <row r="40" spans="1:20">
      <c r="A40" s="9" t="s">
        <v>63</v>
      </c>
      <c r="D40" s="16"/>
      <c r="J40" s="30">
        <v>0</v>
      </c>
      <c r="K40" s="30">
        <v>1474</v>
      </c>
      <c r="L40" s="47">
        <v>1474</v>
      </c>
      <c r="M40" s="54">
        <v>0</v>
      </c>
      <c r="N40" s="52">
        <v>455</v>
      </c>
      <c r="O40" s="52">
        <v>520</v>
      </c>
      <c r="P40" s="45">
        <v>0</v>
      </c>
      <c r="Q40" s="45">
        <v>0</v>
      </c>
      <c r="R40" s="45">
        <v>0</v>
      </c>
    </row>
    <row r="41" spans="1:20">
      <c r="A41" s="9" t="s">
        <v>64</v>
      </c>
      <c r="B41" s="26">
        <v>1000</v>
      </c>
      <c r="C41" s="15">
        <v>0</v>
      </c>
      <c r="D41" s="16">
        <v>1000</v>
      </c>
      <c r="E41" s="23">
        <v>5000</v>
      </c>
      <c r="F41" s="17">
        <v>0</v>
      </c>
      <c r="G41" s="35">
        <v>3000</v>
      </c>
      <c r="H41" s="36">
        <v>0</v>
      </c>
      <c r="I41" s="42">
        <v>3000</v>
      </c>
      <c r="J41" s="30">
        <v>1000</v>
      </c>
      <c r="K41" s="30">
        <v>0</v>
      </c>
      <c r="L41" s="47">
        <v>0</v>
      </c>
      <c r="M41" s="54">
        <v>0</v>
      </c>
      <c r="N41" s="52">
        <v>0</v>
      </c>
      <c r="O41" s="52">
        <v>0</v>
      </c>
      <c r="P41" s="45">
        <v>0</v>
      </c>
      <c r="Q41" s="45">
        <v>0</v>
      </c>
      <c r="R41" s="45">
        <v>0</v>
      </c>
      <c r="S41" t="s">
        <v>62</v>
      </c>
    </row>
    <row r="42" spans="1:20">
      <c r="A42" s="9" t="s">
        <v>65</v>
      </c>
      <c r="D42" s="16"/>
      <c r="E42" s="23">
        <v>0</v>
      </c>
      <c r="F42" s="17">
        <v>237.19</v>
      </c>
      <c r="G42" s="35">
        <v>0</v>
      </c>
      <c r="H42" s="36">
        <v>0</v>
      </c>
      <c r="I42" s="42">
        <v>0</v>
      </c>
      <c r="J42" s="30">
        <v>0</v>
      </c>
      <c r="K42" s="30">
        <v>0</v>
      </c>
      <c r="L42" s="47">
        <v>0</v>
      </c>
      <c r="M42" s="54">
        <v>0</v>
      </c>
      <c r="N42" s="52">
        <v>0</v>
      </c>
      <c r="O42" s="52">
        <v>0</v>
      </c>
      <c r="P42" s="45">
        <v>0</v>
      </c>
      <c r="Q42" s="45">
        <v>0</v>
      </c>
      <c r="R42" s="45">
        <v>0</v>
      </c>
    </row>
    <row r="43" spans="1:20" s="6" customFormat="1" ht="18.75">
      <c r="A43" s="10" t="s">
        <v>66</v>
      </c>
      <c r="B43" s="27">
        <f>SUM(B26:B42)</f>
        <v>63500</v>
      </c>
      <c r="C43" s="18">
        <f>SUM(C26:C42)</f>
        <v>51399.61</v>
      </c>
      <c r="D43" s="19">
        <f>SUM(D26:D42)</f>
        <v>56200</v>
      </c>
      <c r="E43" s="20">
        <f>SUM(E26:E42)</f>
        <v>83500</v>
      </c>
      <c r="F43" s="20">
        <f>SUM(F25:F42)</f>
        <v>42121.63</v>
      </c>
      <c r="G43" s="37">
        <f>SUM(G26:G42)</f>
        <v>79500</v>
      </c>
      <c r="H43" s="38">
        <f>SUM(H25:H42)</f>
        <v>44489.09</v>
      </c>
      <c r="I43" s="43">
        <f>SUM(I25:I42)</f>
        <v>75403.600000000006</v>
      </c>
      <c r="J43" s="31">
        <f t="shared" ref="J43:P43" si="2">SUM(J26:J42)</f>
        <v>75700</v>
      </c>
      <c r="K43" s="31">
        <f t="shared" si="2"/>
        <v>66649.5</v>
      </c>
      <c r="L43" s="31">
        <f t="shared" si="2"/>
        <v>69189.820000000007</v>
      </c>
      <c r="M43" s="55">
        <f t="shared" si="2"/>
        <v>73500</v>
      </c>
      <c r="N43" s="53">
        <f t="shared" si="2"/>
        <v>56769.039999999994</v>
      </c>
      <c r="O43" s="53">
        <f t="shared" si="2"/>
        <v>74120</v>
      </c>
      <c r="P43" s="50">
        <f t="shared" si="2"/>
        <v>71500</v>
      </c>
      <c r="Q43" s="50">
        <f t="shared" ref="Q43:R43" si="3">SUM(Q26:Q42)</f>
        <v>65500</v>
      </c>
      <c r="R43" s="50">
        <f t="shared" si="3"/>
        <v>65500</v>
      </c>
    </row>
    <row r="44" spans="1:20">
      <c r="A44" s="9"/>
      <c r="D44" s="16"/>
    </row>
    <row r="45" spans="1:20">
      <c r="A45" s="8" t="s">
        <v>67</v>
      </c>
      <c r="D45" s="16"/>
    </row>
    <row r="46" spans="1:20">
      <c r="A46" s="9" t="s">
        <v>68</v>
      </c>
      <c r="B46" s="26">
        <v>1000</v>
      </c>
      <c r="C46" s="15">
        <v>430</v>
      </c>
      <c r="D46" s="16">
        <v>430</v>
      </c>
      <c r="E46" s="23">
        <v>500</v>
      </c>
      <c r="F46" s="17">
        <v>230</v>
      </c>
      <c r="G46" s="35">
        <v>500</v>
      </c>
      <c r="H46" s="36">
        <v>420</v>
      </c>
      <c r="I46" s="42">
        <v>500</v>
      </c>
      <c r="J46" s="30">
        <v>1000</v>
      </c>
      <c r="K46" s="30">
        <v>914</v>
      </c>
      <c r="L46" s="47">
        <v>1000</v>
      </c>
      <c r="M46" s="54">
        <v>1000</v>
      </c>
      <c r="N46" s="52">
        <v>969.33</v>
      </c>
      <c r="O46" s="52">
        <v>1000</v>
      </c>
      <c r="P46" s="45">
        <v>1000</v>
      </c>
      <c r="Q46" s="45">
        <v>1000</v>
      </c>
      <c r="R46" s="45">
        <v>1000</v>
      </c>
      <c r="S46" t="s">
        <v>20</v>
      </c>
    </row>
    <row r="47" spans="1:20">
      <c r="A47" s="9" t="s">
        <v>69</v>
      </c>
      <c r="B47" s="26">
        <v>2000</v>
      </c>
      <c r="C47" s="15">
        <v>1858.45</v>
      </c>
      <c r="D47" s="16">
        <v>1858.45</v>
      </c>
      <c r="E47" s="23">
        <v>2000</v>
      </c>
      <c r="F47" s="17">
        <v>1800</v>
      </c>
      <c r="G47" s="35">
        <v>2000</v>
      </c>
      <c r="H47" s="36">
        <v>1419.14</v>
      </c>
      <c r="I47" s="42">
        <v>1419.14</v>
      </c>
      <c r="J47" s="30">
        <v>1700</v>
      </c>
      <c r="K47" s="30">
        <v>1142.8699999999999</v>
      </c>
      <c r="L47" s="47">
        <v>1142.8699999999999</v>
      </c>
      <c r="M47" s="54">
        <v>2000</v>
      </c>
      <c r="N47" s="52">
        <v>1280.55</v>
      </c>
      <c r="O47" s="52">
        <v>1280.55</v>
      </c>
      <c r="P47" s="45">
        <v>2000</v>
      </c>
      <c r="Q47" s="45">
        <v>2000</v>
      </c>
      <c r="R47" s="45">
        <v>200</v>
      </c>
    </row>
    <row r="48" spans="1:20">
      <c r="A48" s="9" t="s">
        <v>70</v>
      </c>
      <c r="B48" s="26">
        <v>12380</v>
      </c>
      <c r="C48" s="15">
        <v>12374.04</v>
      </c>
      <c r="D48" s="16">
        <v>12380</v>
      </c>
      <c r="E48" s="23">
        <v>12380</v>
      </c>
      <c r="F48" s="17">
        <v>12374.04</v>
      </c>
      <c r="G48" s="35">
        <v>12380</v>
      </c>
      <c r="H48" s="36">
        <v>6187.02</v>
      </c>
      <c r="I48" s="42">
        <v>12380</v>
      </c>
      <c r="J48" s="30">
        <v>12380</v>
      </c>
      <c r="K48" s="30">
        <v>12374.04</v>
      </c>
      <c r="L48" s="47">
        <v>12380</v>
      </c>
      <c r="M48" s="54">
        <v>12380</v>
      </c>
      <c r="N48" s="52">
        <v>6187.02</v>
      </c>
      <c r="O48" s="52">
        <v>12380</v>
      </c>
      <c r="P48" s="45">
        <v>12380</v>
      </c>
      <c r="Q48" s="45">
        <v>12380</v>
      </c>
      <c r="R48" s="45">
        <v>12380</v>
      </c>
    </row>
    <row r="49" spans="1:19">
      <c r="A49" s="9" t="s">
        <v>71</v>
      </c>
      <c r="B49" s="26">
        <v>2000</v>
      </c>
      <c r="C49" s="15">
        <v>0</v>
      </c>
      <c r="D49" s="16">
        <v>2000</v>
      </c>
      <c r="E49" s="23">
        <v>8000</v>
      </c>
      <c r="F49" s="17">
        <v>0</v>
      </c>
      <c r="G49" s="35">
        <v>4000</v>
      </c>
      <c r="H49" s="36">
        <v>0</v>
      </c>
      <c r="I49" s="42">
        <v>0</v>
      </c>
      <c r="J49" s="30">
        <v>0</v>
      </c>
      <c r="K49" s="30">
        <v>0</v>
      </c>
      <c r="L49" s="47">
        <v>0</v>
      </c>
      <c r="M49" s="54">
        <v>0</v>
      </c>
      <c r="N49" s="52">
        <v>0</v>
      </c>
      <c r="O49" s="52">
        <v>0</v>
      </c>
      <c r="P49" s="45">
        <v>0</v>
      </c>
      <c r="Q49" s="45">
        <v>0</v>
      </c>
      <c r="R49" s="45">
        <v>0</v>
      </c>
    </row>
    <row r="50" spans="1:19">
      <c r="A50" s="9" t="s">
        <v>72</v>
      </c>
      <c r="B50" s="26">
        <v>1000</v>
      </c>
      <c r="C50" s="15">
        <v>875.09</v>
      </c>
      <c r="D50" s="16">
        <v>1000</v>
      </c>
      <c r="E50" s="23">
        <v>1500</v>
      </c>
      <c r="F50" s="17">
        <v>1012.8</v>
      </c>
      <c r="G50" s="35">
        <v>1500</v>
      </c>
      <c r="H50" s="36">
        <v>798.73</v>
      </c>
      <c r="I50" s="42">
        <v>1250</v>
      </c>
      <c r="J50" s="30">
        <v>1500</v>
      </c>
      <c r="K50" s="30">
        <v>706.8</v>
      </c>
      <c r="L50" s="47">
        <v>1000</v>
      </c>
      <c r="M50" s="54">
        <v>1500</v>
      </c>
      <c r="N50" s="52">
        <v>489.26</v>
      </c>
      <c r="O50" s="52">
        <v>650</v>
      </c>
      <c r="P50" s="45">
        <v>1000</v>
      </c>
      <c r="Q50" s="45">
        <v>1000</v>
      </c>
      <c r="R50" s="45">
        <v>1000</v>
      </c>
    </row>
    <row r="51" spans="1:19">
      <c r="A51" s="9" t="s">
        <v>73</v>
      </c>
      <c r="B51" s="26">
        <v>2800</v>
      </c>
      <c r="C51" s="15">
        <v>1777.72</v>
      </c>
      <c r="D51" s="16">
        <v>1800</v>
      </c>
      <c r="E51" s="23">
        <v>2800</v>
      </c>
      <c r="F51" s="17">
        <v>2095.87</v>
      </c>
      <c r="G51" s="35">
        <v>2800</v>
      </c>
      <c r="H51" s="36">
        <v>1435.4</v>
      </c>
      <c r="I51" s="42">
        <v>2800</v>
      </c>
      <c r="J51" s="30">
        <v>2800</v>
      </c>
      <c r="K51" s="30">
        <v>6053.67</v>
      </c>
      <c r="L51" s="47">
        <v>7000</v>
      </c>
      <c r="M51" s="54">
        <v>7000</v>
      </c>
      <c r="N51" s="52">
        <v>3709.51</v>
      </c>
      <c r="O51" s="52">
        <v>4500</v>
      </c>
      <c r="P51" s="45">
        <v>5000</v>
      </c>
      <c r="Q51" s="45">
        <v>5000</v>
      </c>
      <c r="R51" s="45">
        <v>5000</v>
      </c>
    </row>
    <row r="52" spans="1:19">
      <c r="A52" s="9" t="s">
        <v>74</v>
      </c>
      <c r="B52" s="26">
        <v>1000</v>
      </c>
      <c r="C52" s="15">
        <v>471.36</v>
      </c>
      <c r="D52" s="16">
        <v>471.36</v>
      </c>
      <c r="E52" s="23">
        <v>550</v>
      </c>
      <c r="F52" s="17">
        <v>479.04</v>
      </c>
      <c r="G52" s="35">
        <v>550</v>
      </c>
      <c r="H52" s="36">
        <v>479.04</v>
      </c>
      <c r="I52" s="42">
        <v>479.04</v>
      </c>
      <c r="J52" s="30">
        <v>550</v>
      </c>
      <c r="K52" s="30">
        <v>479.04</v>
      </c>
      <c r="L52" s="47">
        <v>479.04</v>
      </c>
      <c r="M52" s="54">
        <v>550</v>
      </c>
      <c r="N52" s="52">
        <v>434.13</v>
      </c>
      <c r="O52" s="52">
        <v>434.13</v>
      </c>
      <c r="P52" s="45">
        <v>550</v>
      </c>
      <c r="Q52" s="45">
        <v>550</v>
      </c>
      <c r="R52" s="45">
        <v>550</v>
      </c>
    </row>
    <row r="53" spans="1:19">
      <c r="A53" s="9" t="s">
        <v>75</v>
      </c>
      <c r="D53" s="16"/>
      <c r="E53" s="23">
        <v>0</v>
      </c>
      <c r="F53" s="17">
        <v>0</v>
      </c>
      <c r="G53" s="35">
        <v>0</v>
      </c>
      <c r="H53" s="36">
        <v>0</v>
      </c>
      <c r="I53" s="42">
        <v>0</v>
      </c>
      <c r="J53" s="30">
        <v>0</v>
      </c>
      <c r="K53" s="30">
        <v>0</v>
      </c>
      <c r="L53" s="47">
        <v>0</v>
      </c>
      <c r="M53" s="54">
        <v>0</v>
      </c>
      <c r="N53" s="52">
        <v>0</v>
      </c>
      <c r="O53" s="52">
        <v>0</v>
      </c>
      <c r="P53" s="45">
        <v>0</v>
      </c>
      <c r="Q53" s="45">
        <v>0</v>
      </c>
      <c r="R53" s="45">
        <v>0</v>
      </c>
    </row>
    <row r="54" spans="1:19">
      <c r="A54" s="9" t="s">
        <v>76</v>
      </c>
      <c r="B54" s="26">
        <v>0</v>
      </c>
      <c r="C54" s="15">
        <v>0</v>
      </c>
      <c r="D54" s="16">
        <v>0</v>
      </c>
      <c r="E54" s="23">
        <v>0</v>
      </c>
      <c r="F54" s="17">
        <v>0</v>
      </c>
      <c r="G54" s="35">
        <v>0</v>
      </c>
      <c r="H54" s="36">
        <v>0</v>
      </c>
      <c r="I54" s="42">
        <v>0</v>
      </c>
      <c r="J54" s="30">
        <v>350</v>
      </c>
      <c r="K54" s="30">
        <v>20.83</v>
      </c>
      <c r="L54" s="47">
        <v>0</v>
      </c>
      <c r="M54" s="54">
        <v>100</v>
      </c>
      <c r="N54" s="52">
        <v>110.6</v>
      </c>
      <c r="O54" s="52">
        <v>110.6</v>
      </c>
      <c r="P54" s="45">
        <v>50</v>
      </c>
      <c r="Q54" s="45">
        <v>50</v>
      </c>
      <c r="R54" s="45">
        <v>50</v>
      </c>
    </row>
    <row r="55" spans="1:19">
      <c r="A55" s="9" t="s">
        <v>77</v>
      </c>
      <c r="B55" s="26">
        <v>400</v>
      </c>
      <c r="C55" s="15">
        <v>763.07</v>
      </c>
      <c r="D55" s="16">
        <v>400</v>
      </c>
      <c r="E55" s="23">
        <v>450</v>
      </c>
      <c r="F55" s="17">
        <v>92.05</v>
      </c>
      <c r="G55" s="35">
        <v>600</v>
      </c>
      <c r="H55" s="36">
        <v>110</v>
      </c>
      <c r="I55" s="42">
        <v>250</v>
      </c>
      <c r="J55" s="30">
        <v>250</v>
      </c>
      <c r="K55" s="30">
        <v>238.81</v>
      </c>
      <c r="L55" s="47">
        <v>250</v>
      </c>
      <c r="M55" s="54">
        <v>250</v>
      </c>
      <c r="N55" s="52">
        <v>41.65</v>
      </c>
      <c r="O55" s="52">
        <v>150</v>
      </c>
      <c r="P55" s="45">
        <v>250</v>
      </c>
      <c r="Q55" s="45">
        <v>300</v>
      </c>
      <c r="R55" s="45">
        <v>300</v>
      </c>
    </row>
    <row r="56" spans="1:19">
      <c r="A56" s="9" t="s">
        <v>78</v>
      </c>
      <c r="B56" s="26">
        <v>400</v>
      </c>
      <c r="C56" s="15">
        <v>502.74</v>
      </c>
      <c r="D56" s="16">
        <v>500</v>
      </c>
      <c r="E56" s="23">
        <v>700</v>
      </c>
      <c r="F56" s="17">
        <v>381.88</v>
      </c>
      <c r="G56" s="35">
        <v>500</v>
      </c>
      <c r="H56" s="36">
        <v>439.91</v>
      </c>
      <c r="I56" s="42">
        <v>500</v>
      </c>
      <c r="J56" s="30">
        <v>600</v>
      </c>
      <c r="K56" s="30">
        <v>336.82</v>
      </c>
      <c r="L56" s="47">
        <v>600</v>
      </c>
      <c r="M56" s="54">
        <v>700</v>
      </c>
      <c r="N56" s="52">
        <v>481.85</v>
      </c>
      <c r="O56" s="52">
        <v>700</v>
      </c>
      <c r="P56" s="45">
        <v>700</v>
      </c>
      <c r="Q56" s="45">
        <v>700</v>
      </c>
      <c r="R56" s="45">
        <v>700</v>
      </c>
    </row>
    <row r="57" spans="1:19">
      <c r="A57" s="9" t="s">
        <v>79</v>
      </c>
      <c r="B57" s="26">
        <v>1300</v>
      </c>
      <c r="C57" s="15">
        <v>0</v>
      </c>
      <c r="D57" s="16">
        <v>0</v>
      </c>
      <c r="E57" s="23">
        <v>1200</v>
      </c>
      <c r="F57" s="17">
        <v>0</v>
      </c>
      <c r="G57" s="35">
        <v>0</v>
      </c>
      <c r="H57" s="36">
        <v>0</v>
      </c>
      <c r="I57" s="42">
        <v>0</v>
      </c>
      <c r="J57" s="30">
        <v>0</v>
      </c>
      <c r="K57" s="30">
        <v>0</v>
      </c>
      <c r="L57" s="47">
        <v>0</v>
      </c>
      <c r="M57" s="54">
        <v>0</v>
      </c>
      <c r="N57" s="52">
        <v>0</v>
      </c>
      <c r="O57" s="52">
        <v>0</v>
      </c>
      <c r="P57" s="45">
        <v>0</v>
      </c>
      <c r="Q57" s="45">
        <v>0</v>
      </c>
      <c r="R57" s="45">
        <v>0</v>
      </c>
    </row>
    <row r="58" spans="1:19">
      <c r="A58" s="9" t="s">
        <v>80</v>
      </c>
      <c r="B58" s="26">
        <v>2000</v>
      </c>
      <c r="C58" s="15">
        <v>1387.77</v>
      </c>
      <c r="D58" s="16">
        <v>2000</v>
      </c>
      <c r="E58" s="23">
        <v>2000</v>
      </c>
      <c r="F58" s="17">
        <v>1006.33</v>
      </c>
      <c r="G58" s="35">
        <v>2000</v>
      </c>
      <c r="H58" s="36">
        <v>541.32000000000005</v>
      </c>
      <c r="I58" s="42">
        <v>1200</v>
      </c>
      <c r="J58" s="30">
        <v>1800</v>
      </c>
      <c r="K58" s="30">
        <v>1798.36</v>
      </c>
      <c r="L58" s="47">
        <v>2000</v>
      </c>
      <c r="M58" s="54">
        <v>2900</v>
      </c>
      <c r="N58" s="52">
        <v>2099.1999999999998</v>
      </c>
      <c r="O58" s="52">
        <v>2900</v>
      </c>
      <c r="P58" s="45">
        <v>3000</v>
      </c>
      <c r="Q58" s="45">
        <v>3100</v>
      </c>
      <c r="R58" s="45">
        <v>3100</v>
      </c>
    </row>
    <row r="59" spans="1:19">
      <c r="A59" s="9" t="s">
        <v>81</v>
      </c>
      <c r="B59" s="26">
        <v>150</v>
      </c>
      <c r="C59" s="15">
        <v>173.51</v>
      </c>
      <c r="D59" s="16">
        <v>190</v>
      </c>
      <c r="E59" s="23">
        <v>200</v>
      </c>
      <c r="F59" s="17">
        <v>58.16</v>
      </c>
      <c r="G59" s="35">
        <v>200</v>
      </c>
      <c r="H59" s="36">
        <v>45.16</v>
      </c>
      <c r="I59" s="42">
        <v>120</v>
      </c>
      <c r="J59" s="30">
        <v>150</v>
      </c>
      <c r="K59" s="30">
        <v>294.87</v>
      </c>
      <c r="L59" s="47">
        <v>250</v>
      </c>
      <c r="M59" s="54">
        <v>350</v>
      </c>
      <c r="N59" s="52">
        <v>194.05</v>
      </c>
      <c r="O59" s="52">
        <v>350</v>
      </c>
      <c r="P59" s="45">
        <v>350</v>
      </c>
      <c r="Q59" s="45">
        <v>350</v>
      </c>
      <c r="R59" s="45">
        <v>350</v>
      </c>
    </row>
    <row r="60" spans="1:19">
      <c r="A60" s="9" t="s">
        <v>82</v>
      </c>
      <c r="B60" s="26">
        <v>2000</v>
      </c>
      <c r="C60" s="15">
        <v>1404.76</v>
      </c>
      <c r="D60" s="16">
        <v>2000</v>
      </c>
      <c r="E60" s="23">
        <v>2000</v>
      </c>
      <c r="F60" s="17">
        <v>1673.18</v>
      </c>
      <c r="G60" s="35">
        <v>2000</v>
      </c>
      <c r="H60" s="36">
        <v>2607.4</v>
      </c>
      <c r="I60" s="42">
        <v>2607.4</v>
      </c>
      <c r="J60" s="30">
        <v>2000</v>
      </c>
      <c r="K60" s="30">
        <v>14881.88</v>
      </c>
      <c r="L60" s="47">
        <v>14753.93</v>
      </c>
      <c r="M60" s="54">
        <v>2000</v>
      </c>
      <c r="N60" s="52">
        <v>4268.41</v>
      </c>
      <c r="O60" s="52">
        <v>4300</v>
      </c>
      <c r="P60" s="45">
        <v>2000</v>
      </c>
      <c r="Q60" s="45">
        <v>2000</v>
      </c>
      <c r="R60" s="45">
        <v>2000</v>
      </c>
      <c r="S60" t="s">
        <v>83</v>
      </c>
    </row>
    <row r="61" spans="1:19">
      <c r="A61" s="9"/>
      <c r="D61" s="16"/>
      <c r="H61" s="36" t="s">
        <v>20</v>
      </c>
    </row>
    <row r="62" spans="1:19" s="6" customFormat="1" ht="18.75">
      <c r="A62" s="10" t="s">
        <v>66</v>
      </c>
      <c r="B62" s="27">
        <f t="shared" ref="B62:G62" si="4">SUM(B46:B61)</f>
        <v>28430</v>
      </c>
      <c r="C62" s="18">
        <f t="shared" si="4"/>
        <v>22018.510000000002</v>
      </c>
      <c r="D62" s="19">
        <f t="shared" si="4"/>
        <v>25029.81</v>
      </c>
      <c r="E62" s="20">
        <f t="shared" si="4"/>
        <v>34280</v>
      </c>
      <c r="F62" s="20">
        <f t="shared" si="4"/>
        <v>21203.350000000002</v>
      </c>
      <c r="G62" s="37">
        <f t="shared" si="4"/>
        <v>29030</v>
      </c>
      <c r="H62" s="38">
        <f t="shared" ref="H62:I62" si="5">SUM(H46:H61)</f>
        <v>14483.12</v>
      </c>
      <c r="I62" s="43">
        <f t="shared" si="5"/>
        <v>23505.58</v>
      </c>
      <c r="J62" s="31">
        <f t="shared" ref="J62:O62" si="6">SUM(J46:J61)</f>
        <v>25080</v>
      </c>
      <c r="K62" s="31">
        <f t="shared" si="6"/>
        <v>39241.99</v>
      </c>
      <c r="L62" s="31">
        <f t="shared" si="6"/>
        <v>40855.839999999997</v>
      </c>
      <c r="M62" s="55">
        <f t="shared" si="6"/>
        <v>30730</v>
      </c>
      <c r="N62" s="53">
        <f t="shared" si="6"/>
        <v>20265.560000000001</v>
      </c>
      <c r="O62" s="53">
        <f t="shared" si="6"/>
        <v>28755.279999999999</v>
      </c>
      <c r="P62" s="50">
        <f t="shared" ref="P62:Q62" si="7">SUM(P46:P61)</f>
        <v>28280</v>
      </c>
      <c r="Q62" s="50">
        <f t="shared" si="7"/>
        <v>28430</v>
      </c>
      <c r="R62" s="50">
        <f t="shared" ref="R62" si="8">SUM(R46:R61)</f>
        <v>26630</v>
      </c>
    </row>
    <row r="63" spans="1:19">
      <c r="A63" s="9"/>
      <c r="D63" s="16"/>
    </row>
    <row r="64" spans="1:19">
      <c r="A64" s="8" t="s">
        <v>84</v>
      </c>
      <c r="D64" s="16"/>
    </row>
    <row r="65" spans="1:20">
      <c r="A65" s="9" t="s">
        <v>34</v>
      </c>
      <c r="B65" s="26">
        <v>4000</v>
      </c>
      <c r="C65" s="15">
        <v>817.6</v>
      </c>
      <c r="D65" s="16">
        <v>1000</v>
      </c>
      <c r="E65" s="23">
        <v>2500</v>
      </c>
      <c r="F65" s="17">
        <v>1718.93</v>
      </c>
      <c r="G65" s="35">
        <v>2000</v>
      </c>
      <c r="H65" s="36">
        <v>2995.71</v>
      </c>
      <c r="I65" s="42">
        <v>3500</v>
      </c>
      <c r="J65" s="30">
        <v>5000</v>
      </c>
      <c r="K65" s="30">
        <v>1857.35</v>
      </c>
      <c r="L65" s="30">
        <v>5000</v>
      </c>
      <c r="M65" s="54">
        <v>5000</v>
      </c>
      <c r="N65" s="52">
        <v>1439.24</v>
      </c>
      <c r="O65" s="52">
        <v>2000</v>
      </c>
      <c r="P65" s="50">
        <v>2000</v>
      </c>
      <c r="Q65" s="45">
        <v>2500</v>
      </c>
      <c r="R65" s="45">
        <v>2500</v>
      </c>
      <c r="S65" t="s">
        <v>20</v>
      </c>
    </row>
    <row r="66" spans="1:20">
      <c r="A66" s="9" t="s">
        <v>85</v>
      </c>
      <c r="B66" s="26">
        <v>2000</v>
      </c>
      <c r="C66" s="15">
        <v>1073.5999999999999</v>
      </c>
      <c r="D66" s="16">
        <v>2000</v>
      </c>
      <c r="E66" s="23">
        <v>2000</v>
      </c>
      <c r="F66" s="17">
        <v>2000</v>
      </c>
      <c r="G66" s="35">
        <v>2000</v>
      </c>
      <c r="H66" s="36">
        <v>53</v>
      </c>
      <c r="I66" s="42">
        <v>0</v>
      </c>
      <c r="J66" s="30">
        <v>3500</v>
      </c>
      <c r="K66" s="30">
        <v>2652.04</v>
      </c>
      <c r="L66" s="30">
        <v>2500</v>
      </c>
      <c r="M66" s="54">
        <v>1500</v>
      </c>
      <c r="N66" s="52">
        <v>71.73</v>
      </c>
      <c r="O66" s="52">
        <v>600</v>
      </c>
      <c r="P66" s="50">
        <v>1500</v>
      </c>
      <c r="Q66" s="45">
        <v>1500</v>
      </c>
      <c r="R66" s="45">
        <v>1500</v>
      </c>
    </row>
    <row r="67" spans="1:20">
      <c r="A67" s="9" t="s">
        <v>86</v>
      </c>
      <c r="B67" s="26">
        <v>0</v>
      </c>
      <c r="C67" s="15">
        <v>0</v>
      </c>
      <c r="D67" s="16">
        <v>0</v>
      </c>
      <c r="E67" s="23">
        <v>0</v>
      </c>
      <c r="F67" s="17">
        <v>0</v>
      </c>
      <c r="G67" s="35">
        <v>0</v>
      </c>
      <c r="H67" s="36">
        <v>0</v>
      </c>
      <c r="I67" s="42">
        <v>0</v>
      </c>
      <c r="J67" s="30">
        <v>0</v>
      </c>
      <c r="K67" s="30">
        <v>0</v>
      </c>
      <c r="L67" s="30">
        <v>0</v>
      </c>
      <c r="M67" s="54">
        <v>0</v>
      </c>
      <c r="N67" s="52">
        <v>0</v>
      </c>
      <c r="O67" s="52">
        <v>0</v>
      </c>
      <c r="P67" s="45">
        <v>0</v>
      </c>
      <c r="Q67" s="45">
        <v>0</v>
      </c>
      <c r="R67" s="45">
        <v>0</v>
      </c>
    </row>
    <row r="68" spans="1:20">
      <c r="A68" s="9" t="s">
        <v>87</v>
      </c>
      <c r="B68" s="26">
        <v>5000</v>
      </c>
      <c r="C68" s="15">
        <v>2488.08</v>
      </c>
      <c r="D68" s="16">
        <v>3000</v>
      </c>
      <c r="E68" s="23">
        <v>3000</v>
      </c>
      <c r="F68" s="17">
        <v>0</v>
      </c>
      <c r="G68" s="35">
        <v>2000</v>
      </c>
      <c r="H68" s="36">
        <v>570.03</v>
      </c>
      <c r="I68" s="42">
        <v>850</v>
      </c>
      <c r="J68" s="30">
        <v>1000</v>
      </c>
      <c r="K68" s="30">
        <v>1360.13</v>
      </c>
      <c r="L68" s="30">
        <v>300</v>
      </c>
      <c r="M68" s="54">
        <v>1000</v>
      </c>
      <c r="N68" s="52">
        <v>929.37</v>
      </c>
      <c r="O68" s="52">
        <v>1000</v>
      </c>
      <c r="P68" s="50">
        <v>1000</v>
      </c>
      <c r="Q68" s="45">
        <v>2000</v>
      </c>
      <c r="R68" s="45">
        <v>2000</v>
      </c>
    </row>
    <row r="69" spans="1:20">
      <c r="A69" s="9" t="s">
        <v>88</v>
      </c>
      <c r="B69" s="26">
        <v>15000</v>
      </c>
      <c r="C69" s="15">
        <v>12377.29</v>
      </c>
      <c r="D69" s="16">
        <v>14000</v>
      </c>
      <c r="E69" s="23">
        <v>15000</v>
      </c>
      <c r="F69" s="17">
        <v>13636.67</v>
      </c>
      <c r="G69" s="35">
        <v>15000</v>
      </c>
      <c r="H69" s="36">
        <v>8531</v>
      </c>
      <c r="I69" s="42">
        <v>15000</v>
      </c>
      <c r="J69" s="30">
        <v>16000</v>
      </c>
      <c r="K69" s="30">
        <v>10800</v>
      </c>
      <c r="L69" s="30">
        <v>11000</v>
      </c>
      <c r="M69" s="54">
        <v>16000</v>
      </c>
      <c r="N69" s="52">
        <v>8422.32</v>
      </c>
      <c r="O69" s="52">
        <v>10000</v>
      </c>
      <c r="P69" s="50">
        <v>20000</v>
      </c>
      <c r="Q69" s="45">
        <v>20000</v>
      </c>
      <c r="R69" s="45">
        <v>20000</v>
      </c>
      <c r="S69" t="s">
        <v>20</v>
      </c>
      <c r="T69" t="s">
        <v>89</v>
      </c>
    </row>
    <row r="70" spans="1:20">
      <c r="A70" s="9" t="s">
        <v>90</v>
      </c>
      <c r="B70" s="26">
        <v>18000</v>
      </c>
      <c r="C70" s="15">
        <v>16117.86</v>
      </c>
      <c r="D70" s="16">
        <v>18000</v>
      </c>
      <c r="E70" s="23">
        <v>26000</v>
      </c>
      <c r="F70" s="17">
        <v>4269.58</v>
      </c>
      <c r="G70" s="35">
        <v>25000</v>
      </c>
      <c r="H70" s="36">
        <v>21190.49</v>
      </c>
      <c r="I70" s="42">
        <v>25000</v>
      </c>
      <c r="J70" s="30">
        <v>40000</v>
      </c>
      <c r="K70" s="30">
        <v>100581.85</v>
      </c>
      <c r="L70" s="30">
        <v>110000</v>
      </c>
      <c r="M70" s="54">
        <v>10000</v>
      </c>
      <c r="N70" s="52">
        <v>40513.660000000003</v>
      </c>
      <c r="O70" s="52">
        <v>42000</v>
      </c>
      <c r="P70" s="50">
        <v>20000</v>
      </c>
      <c r="Q70" s="45">
        <v>15000</v>
      </c>
      <c r="R70" s="45">
        <v>15000</v>
      </c>
      <c r="S70" t="s">
        <v>91</v>
      </c>
    </row>
    <row r="71" spans="1:20">
      <c r="A71" s="9" t="s">
        <v>92</v>
      </c>
      <c r="B71" s="26">
        <v>10000</v>
      </c>
      <c r="C71" s="15">
        <v>2592.62</v>
      </c>
      <c r="D71" s="16">
        <v>10000</v>
      </c>
      <c r="E71" s="23">
        <v>10000</v>
      </c>
      <c r="F71" s="17">
        <v>5424.03</v>
      </c>
      <c r="G71" s="35">
        <v>10000</v>
      </c>
      <c r="H71" s="36">
        <v>2135.84</v>
      </c>
      <c r="I71" s="42">
        <v>10000</v>
      </c>
      <c r="J71" s="30">
        <v>15000</v>
      </c>
      <c r="K71" s="30">
        <v>3394.24</v>
      </c>
      <c r="L71" s="30">
        <v>15000</v>
      </c>
      <c r="M71" s="54">
        <v>15000</v>
      </c>
      <c r="N71" s="52">
        <v>621.76</v>
      </c>
      <c r="O71" s="52">
        <v>15000</v>
      </c>
      <c r="P71" s="50">
        <v>10000</v>
      </c>
      <c r="Q71" s="45">
        <v>7500</v>
      </c>
      <c r="R71" s="45">
        <v>7500</v>
      </c>
      <c r="S71" t="s">
        <v>93</v>
      </c>
    </row>
    <row r="72" spans="1:20">
      <c r="A72" s="9" t="s">
        <v>94</v>
      </c>
      <c r="B72" s="26">
        <v>4500</v>
      </c>
      <c r="C72" s="15">
        <v>1223.46</v>
      </c>
      <c r="D72" s="16">
        <v>4200</v>
      </c>
      <c r="E72" s="23">
        <v>4500</v>
      </c>
      <c r="F72" s="17">
        <v>1247.93</v>
      </c>
      <c r="G72" s="35">
        <v>2000</v>
      </c>
      <c r="H72" s="36">
        <v>1272.8900000000001</v>
      </c>
      <c r="I72" s="42">
        <v>1272.8900000000001</v>
      </c>
      <c r="J72" s="30">
        <v>2000</v>
      </c>
      <c r="K72" s="30">
        <v>1349.26</v>
      </c>
      <c r="L72" s="30">
        <v>1500</v>
      </c>
      <c r="M72" s="54">
        <v>1800</v>
      </c>
      <c r="N72" s="52">
        <v>1416.72</v>
      </c>
      <c r="O72" s="52">
        <v>1500</v>
      </c>
      <c r="P72" s="50">
        <v>2000</v>
      </c>
      <c r="Q72" s="45">
        <v>2000</v>
      </c>
      <c r="R72" s="45">
        <v>2000</v>
      </c>
    </row>
    <row r="73" spans="1:20">
      <c r="A73" s="9" t="s">
        <v>95</v>
      </c>
      <c r="B73" s="26">
        <v>2500</v>
      </c>
      <c r="C73" s="15">
        <v>1150</v>
      </c>
      <c r="D73" s="16">
        <v>1350</v>
      </c>
      <c r="E73" s="23">
        <v>2000</v>
      </c>
      <c r="F73" s="17">
        <v>1050</v>
      </c>
      <c r="G73" s="35">
        <v>2000</v>
      </c>
      <c r="H73" s="36">
        <v>630</v>
      </c>
      <c r="I73" s="42">
        <v>1200</v>
      </c>
      <c r="J73" s="30">
        <v>1200</v>
      </c>
      <c r="K73" s="30">
        <v>1340</v>
      </c>
      <c r="L73" s="30">
        <v>1425</v>
      </c>
      <c r="M73" s="54">
        <v>1750</v>
      </c>
      <c r="N73" s="52">
        <v>950</v>
      </c>
      <c r="O73" s="52">
        <v>1450</v>
      </c>
      <c r="P73" s="50">
        <v>1900</v>
      </c>
      <c r="Q73" s="45">
        <v>1950</v>
      </c>
      <c r="R73" s="45">
        <v>2000</v>
      </c>
    </row>
    <row r="74" spans="1:20">
      <c r="A74" s="9" t="s">
        <v>96</v>
      </c>
      <c r="B74" s="26">
        <v>1500</v>
      </c>
      <c r="C74" s="15">
        <v>1500</v>
      </c>
      <c r="D74" s="16">
        <v>1500</v>
      </c>
      <c r="E74" s="23">
        <v>0</v>
      </c>
      <c r="F74" s="17">
        <v>0</v>
      </c>
      <c r="G74" s="35">
        <v>0</v>
      </c>
      <c r="H74" s="36">
        <v>0</v>
      </c>
      <c r="I74" s="42">
        <v>0</v>
      </c>
      <c r="J74" s="30">
        <v>1500</v>
      </c>
      <c r="K74" s="30">
        <v>1500</v>
      </c>
      <c r="L74" s="30">
        <v>1500</v>
      </c>
      <c r="M74" s="54">
        <v>1500</v>
      </c>
      <c r="N74" s="52">
        <v>0</v>
      </c>
      <c r="O74" s="52">
        <v>1500</v>
      </c>
      <c r="P74" s="50">
        <v>1500</v>
      </c>
      <c r="Q74" s="45">
        <v>1500</v>
      </c>
      <c r="R74" s="45">
        <v>1500</v>
      </c>
    </row>
    <row r="75" spans="1:20">
      <c r="A75" s="9" t="s">
        <v>97</v>
      </c>
      <c r="D75" s="16"/>
      <c r="J75" s="30">
        <v>500</v>
      </c>
      <c r="K75" s="30">
        <v>1004.22</v>
      </c>
      <c r="L75" s="30">
        <v>1100</v>
      </c>
      <c r="M75" s="54">
        <v>500</v>
      </c>
      <c r="N75" s="52">
        <v>173.34</v>
      </c>
      <c r="O75" s="52">
        <v>500</v>
      </c>
      <c r="P75" s="50">
        <v>500</v>
      </c>
      <c r="Q75" s="45">
        <v>500</v>
      </c>
      <c r="R75" s="45">
        <v>500</v>
      </c>
    </row>
    <row r="76" spans="1:20">
      <c r="A76" s="9" t="s">
        <v>20</v>
      </c>
      <c r="D76" s="16"/>
      <c r="G76" s="35">
        <v>2000</v>
      </c>
      <c r="H76" s="36">
        <v>0</v>
      </c>
      <c r="I76" s="42">
        <v>1000</v>
      </c>
      <c r="J76" s="30">
        <v>0</v>
      </c>
      <c r="K76" s="30">
        <v>0</v>
      </c>
      <c r="L76" s="30">
        <v>0</v>
      </c>
      <c r="M76" s="54">
        <v>0</v>
      </c>
      <c r="N76" s="52">
        <v>0</v>
      </c>
      <c r="O76" s="52">
        <v>0</v>
      </c>
    </row>
    <row r="77" spans="1:20">
      <c r="A77" t="s">
        <v>98</v>
      </c>
      <c r="B77" s="26">
        <v>2000</v>
      </c>
      <c r="C77" s="15">
        <v>705</v>
      </c>
      <c r="D77" s="16">
        <v>2000</v>
      </c>
      <c r="E77" s="23">
        <v>2000</v>
      </c>
      <c r="F77" s="17">
        <v>3471.77</v>
      </c>
      <c r="G77" s="35">
        <v>2000</v>
      </c>
      <c r="H77" s="36">
        <v>0</v>
      </c>
      <c r="I77" s="42">
        <v>0</v>
      </c>
      <c r="J77" s="30">
        <v>0</v>
      </c>
      <c r="K77" s="30">
        <v>0</v>
      </c>
      <c r="L77" s="30">
        <v>0</v>
      </c>
      <c r="M77" s="54">
        <v>0</v>
      </c>
      <c r="N77" s="52">
        <v>0</v>
      </c>
      <c r="O77" s="52">
        <v>0</v>
      </c>
      <c r="P77" s="45">
        <v>0</v>
      </c>
      <c r="Q77" s="45">
        <v>0</v>
      </c>
      <c r="R77" s="45">
        <v>0</v>
      </c>
    </row>
    <row r="78" spans="1:20">
      <c r="A78" s="9" t="s">
        <v>99</v>
      </c>
      <c r="B78" s="26">
        <v>2000</v>
      </c>
      <c r="C78" s="15">
        <v>114.13</v>
      </c>
      <c r="D78" s="16">
        <v>2000</v>
      </c>
      <c r="E78" s="23">
        <v>2000</v>
      </c>
      <c r="F78" s="17">
        <v>1361.63</v>
      </c>
      <c r="G78" s="35">
        <v>5000</v>
      </c>
      <c r="H78" s="36">
        <v>4035</v>
      </c>
      <c r="I78" s="42">
        <v>5000</v>
      </c>
      <c r="J78" s="30">
        <v>2000</v>
      </c>
      <c r="K78" s="30">
        <v>0</v>
      </c>
      <c r="L78" s="30">
        <v>0</v>
      </c>
      <c r="M78" s="54">
        <v>2000</v>
      </c>
      <c r="N78" s="52">
        <v>140</v>
      </c>
      <c r="O78" s="52">
        <v>2000</v>
      </c>
      <c r="P78" s="50">
        <v>2000</v>
      </c>
      <c r="Q78" s="45">
        <v>1000</v>
      </c>
      <c r="R78" s="45">
        <v>1000</v>
      </c>
      <c r="T78" t="s">
        <v>100</v>
      </c>
    </row>
    <row r="79" spans="1:20" s="6" customFormat="1" ht="18.75">
      <c r="A79" s="10" t="s">
        <v>66</v>
      </c>
      <c r="B79" s="27">
        <f t="shared" ref="B79:O79" si="9">SUM(B65:B78)</f>
        <v>66500</v>
      </c>
      <c r="C79" s="18">
        <f t="shared" si="9"/>
        <v>40159.64</v>
      </c>
      <c r="D79" s="19">
        <f t="shared" si="9"/>
        <v>59050</v>
      </c>
      <c r="E79" s="20">
        <f t="shared" si="9"/>
        <v>69000</v>
      </c>
      <c r="F79" s="20">
        <f t="shared" si="9"/>
        <v>34180.539999999994</v>
      </c>
      <c r="G79" s="37">
        <f t="shared" si="9"/>
        <v>69000</v>
      </c>
      <c r="H79" s="38">
        <f t="shared" ref="H79:I79" si="10">SUM(H65:H78)</f>
        <v>41413.960000000006</v>
      </c>
      <c r="I79" s="43">
        <f t="shared" si="10"/>
        <v>62822.89</v>
      </c>
      <c r="J79" s="31">
        <f t="shared" si="9"/>
        <v>87700</v>
      </c>
      <c r="K79" s="31">
        <f t="shared" si="9"/>
        <v>125839.09000000001</v>
      </c>
      <c r="L79" s="31">
        <f t="shared" si="9"/>
        <v>149325</v>
      </c>
      <c r="M79" s="55">
        <f t="shared" si="9"/>
        <v>56050</v>
      </c>
      <c r="N79" s="53">
        <f t="shared" si="9"/>
        <v>54678.140000000007</v>
      </c>
      <c r="O79" s="53">
        <f t="shared" si="9"/>
        <v>77550</v>
      </c>
      <c r="P79" s="50">
        <f t="shared" ref="P79:Q79" si="11">SUM(P65:P78)</f>
        <v>62400</v>
      </c>
      <c r="Q79" s="50">
        <f t="shared" si="11"/>
        <v>55450</v>
      </c>
      <c r="R79" s="50">
        <f t="shared" ref="R79" si="12">SUM(R65:R78)</f>
        <v>55500</v>
      </c>
    </row>
    <row r="80" spans="1:20">
      <c r="A80" s="9"/>
      <c r="D80" s="16"/>
    </row>
    <row r="81" spans="1:19">
      <c r="A81" s="8" t="s">
        <v>101</v>
      </c>
      <c r="D81" s="16"/>
    </row>
    <row r="82" spans="1:19">
      <c r="A82" s="9" t="s">
        <v>102</v>
      </c>
      <c r="B82" s="26">
        <v>750</v>
      </c>
      <c r="C82" s="15">
        <v>64</v>
      </c>
      <c r="D82" s="16">
        <v>200</v>
      </c>
      <c r="E82" s="23">
        <v>750</v>
      </c>
      <c r="F82" s="17">
        <v>0</v>
      </c>
      <c r="G82" s="35">
        <v>750</v>
      </c>
      <c r="H82" s="36">
        <v>0</v>
      </c>
      <c r="I82" s="42">
        <v>0</v>
      </c>
      <c r="J82" s="30">
        <v>500</v>
      </c>
      <c r="K82" s="30">
        <v>298</v>
      </c>
      <c r="L82" s="47">
        <v>0</v>
      </c>
      <c r="M82" s="54">
        <v>500</v>
      </c>
      <c r="N82" s="52">
        <v>0</v>
      </c>
      <c r="O82" s="52">
        <v>0</v>
      </c>
      <c r="P82" s="45">
        <v>500</v>
      </c>
      <c r="Q82" s="45">
        <v>500</v>
      </c>
      <c r="R82" s="45">
        <v>500</v>
      </c>
    </row>
    <row r="83" spans="1:19">
      <c r="A83" s="9" t="s">
        <v>103</v>
      </c>
      <c r="B83" s="26">
        <v>1200</v>
      </c>
      <c r="C83" s="15">
        <v>1186.98</v>
      </c>
      <c r="D83" s="16">
        <v>1200</v>
      </c>
      <c r="E83" s="23">
        <v>1200</v>
      </c>
      <c r="F83" s="17">
        <v>980</v>
      </c>
      <c r="G83" s="35">
        <v>1200</v>
      </c>
      <c r="H83" s="36">
        <v>1190</v>
      </c>
      <c r="I83" s="42">
        <v>1190</v>
      </c>
      <c r="J83" s="30">
        <v>1200</v>
      </c>
      <c r="K83" s="30">
        <v>1190</v>
      </c>
      <c r="L83" s="47">
        <v>1190</v>
      </c>
      <c r="M83" s="54">
        <v>1400</v>
      </c>
      <c r="N83" s="52">
        <v>1440</v>
      </c>
      <c r="O83" s="52">
        <v>1440</v>
      </c>
      <c r="P83" s="45">
        <v>1500</v>
      </c>
      <c r="Q83" s="45">
        <v>1500</v>
      </c>
      <c r="R83" s="45">
        <v>1500</v>
      </c>
    </row>
    <row r="84" spans="1:19">
      <c r="A84" s="9" t="s">
        <v>104</v>
      </c>
      <c r="B84" s="26">
        <v>250</v>
      </c>
      <c r="C84" s="15">
        <v>22.49</v>
      </c>
      <c r="D84" s="16">
        <v>200</v>
      </c>
      <c r="E84" s="23">
        <v>250</v>
      </c>
      <c r="F84" s="17">
        <v>30</v>
      </c>
      <c r="G84" s="35">
        <v>250</v>
      </c>
      <c r="H84" s="36">
        <v>84.17</v>
      </c>
      <c r="I84" s="42">
        <v>84.17</v>
      </c>
      <c r="J84" s="30">
        <v>250</v>
      </c>
      <c r="K84" s="30">
        <v>34.67</v>
      </c>
      <c r="L84" s="47">
        <v>50</v>
      </c>
      <c r="M84" s="54">
        <v>250</v>
      </c>
      <c r="N84" s="52">
        <v>25</v>
      </c>
      <c r="O84" s="52">
        <v>100</v>
      </c>
      <c r="P84" s="45">
        <v>250</v>
      </c>
      <c r="Q84" s="45">
        <v>250</v>
      </c>
      <c r="R84" s="45">
        <v>250</v>
      </c>
    </row>
    <row r="85" spans="1:19">
      <c r="A85" s="9" t="s">
        <v>105</v>
      </c>
      <c r="B85" s="26">
        <v>1000</v>
      </c>
      <c r="C85" s="15">
        <v>0</v>
      </c>
      <c r="D85" s="16">
        <v>0</v>
      </c>
      <c r="E85" s="23">
        <v>1000</v>
      </c>
      <c r="F85" s="17">
        <v>0</v>
      </c>
      <c r="G85" s="35">
        <v>1000</v>
      </c>
      <c r="H85" s="36">
        <v>0</v>
      </c>
      <c r="I85" s="42">
        <v>0</v>
      </c>
      <c r="J85" s="30">
        <v>1000</v>
      </c>
      <c r="K85" s="30">
        <v>0</v>
      </c>
      <c r="L85" s="47">
        <v>0</v>
      </c>
      <c r="M85" s="54">
        <v>1000</v>
      </c>
      <c r="N85" s="52">
        <v>0</v>
      </c>
      <c r="O85" s="52">
        <v>0</v>
      </c>
      <c r="P85" s="45">
        <v>1000</v>
      </c>
      <c r="Q85" s="45">
        <v>1000</v>
      </c>
      <c r="R85" s="45">
        <v>1000</v>
      </c>
    </row>
    <row r="86" spans="1:19">
      <c r="A86" s="9" t="s">
        <v>106</v>
      </c>
      <c r="B86" s="26">
        <v>750</v>
      </c>
      <c r="C86" s="15">
        <v>1648.69</v>
      </c>
      <c r="D86" s="16">
        <v>1800</v>
      </c>
      <c r="E86" s="23">
        <v>2000</v>
      </c>
      <c r="F86" s="17">
        <v>1602.76</v>
      </c>
      <c r="G86" s="35">
        <v>2000</v>
      </c>
      <c r="H86" s="36">
        <v>1064.78</v>
      </c>
      <c r="I86" s="42">
        <v>2000</v>
      </c>
      <c r="J86" s="30">
        <v>2000</v>
      </c>
      <c r="K86" s="30">
        <v>3296.29</v>
      </c>
      <c r="L86" s="47">
        <v>3000</v>
      </c>
      <c r="M86" s="54">
        <v>2500</v>
      </c>
      <c r="N86" s="52">
        <v>2684.34</v>
      </c>
      <c r="O86" s="52">
        <v>3600</v>
      </c>
      <c r="P86" s="45">
        <v>3500</v>
      </c>
      <c r="Q86" s="45">
        <v>3500</v>
      </c>
      <c r="R86" s="45">
        <v>3500</v>
      </c>
      <c r="S86" t="s">
        <v>107</v>
      </c>
    </row>
    <row r="87" spans="1:19">
      <c r="A87" s="9" t="s">
        <v>108</v>
      </c>
      <c r="B87" s="26">
        <v>400</v>
      </c>
      <c r="C87" s="15">
        <v>367.17</v>
      </c>
      <c r="D87" s="16">
        <v>450</v>
      </c>
      <c r="E87" s="23">
        <v>450</v>
      </c>
      <c r="F87" s="17">
        <v>243.84</v>
      </c>
      <c r="G87" s="35">
        <v>450</v>
      </c>
      <c r="H87" s="36">
        <v>247.51</v>
      </c>
      <c r="I87" s="42">
        <v>400</v>
      </c>
      <c r="J87" s="30">
        <v>450</v>
      </c>
      <c r="K87" s="30">
        <v>39.58</v>
      </c>
      <c r="L87" s="47">
        <v>100</v>
      </c>
      <c r="M87" s="54">
        <v>450</v>
      </c>
      <c r="N87" s="52">
        <v>137.9</v>
      </c>
      <c r="O87" s="52">
        <v>250</v>
      </c>
      <c r="P87" s="45">
        <v>450</v>
      </c>
      <c r="Q87" s="45">
        <v>450</v>
      </c>
      <c r="R87" s="45">
        <v>450</v>
      </c>
    </row>
    <row r="88" spans="1:19">
      <c r="A88" s="9" t="s">
        <v>109</v>
      </c>
      <c r="B88" s="26">
        <v>2400</v>
      </c>
      <c r="C88" s="15">
        <v>2053.12</v>
      </c>
      <c r="D88" s="16">
        <v>2053.12</v>
      </c>
      <c r="E88" s="23">
        <v>2400</v>
      </c>
      <c r="F88" s="17">
        <v>2108.65</v>
      </c>
      <c r="G88" s="35">
        <v>2400</v>
      </c>
      <c r="H88" s="36">
        <v>2138.29</v>
      </c>
      <c r="I88" s="42">
        <v>2138.29</v>
      </c>
      <c r="J88" s="30">
        <v>2400</v>
      </c>
      <c r="K88" s="30">
        <v>2190.77</v>
      </c>
      <c r="L88" s="47">
        <v>2190.77</v>
      </c>
      <c r="M88" s="54">
        <v>2400</v>
      </c>
      <c r="N88" s="52">
        <v>2297.62</v>
      </c>
      <c r="O88" s="52">
        <v>2297.62</v>
      </c>
      <c r="P88" s="45">
        <v>2400</v>
      </c>
      <c r="Q88" s="45">
        <v>2400</v>
      </c>
      <c r="R88" s="45">
        <v>2400</v>
      </c>
    </row>
    <row r="89" spans="1:19">
      <c r="A89" s="9" t="s">
        <v>110</v>
      </c>
      <c r="B89" s="26">
        <v>50</v>
      </c>
      <c r="C89" s="15">
        <v>0</v>
      </c>
      <c r="D89" s="16">
        <v>0</v>
      </c>
      <c r="E89" s="23">
        <v>50</v>
      </c>
      <c r="F89" s="17">
        <v>0</v>
      </c>
      <c r="G89" s="35">
        <v>50</v>
      </c>
      <c r="H89" s="36">
        <v>168</v>
      </c>
      <c r="I89" s="42">
        <v>200</v>
      </c>
      <c r="J89" s="30">
        <v>50</v>
      </c>
      <c r="K89" s="30">
        <v>28</v>
      </c>
      <c r="L89" s="47">
        <v>50</v>
      </c>
      <c r="M89" s="54">
        <v>100</v>
      </c>
      <c r="N89" s="52">
        <v>0</v>
      </c>
      <c r="O89" s="52">
        <v>0</v>
      </c>
      <c r="P89" s="45">
        <v>0</v>
      </c>
      <c r="Q89" s="45">
        <v>0</v>
      </c>
      <c r="R89" s="45">
        <v>0</v>
      </c>
    </row>
    <row r="90" spans="1:19">
      <c r="A90" s="9" t="s">
        <v>111</v>
      </c>
      <c r="B90" s="26">
        <v>4500</v>
      </c>
      <c r="C90" s="15">
        <v>3705.6</v>
      </c>
      <c r="D90" s="16">
        <v>3800</v>
      </c>
      <c r="E90" s="23">
        <v>4600</v>
      </c>
      <c r="F90" s="17">
        <v>3340.21</v>
      </c>
      <c r="G90" s="35">
        <v>4600</v>
      </c>
      <c r="H90" s="36">
        <v>2496.42</v>
      </c>
      <c r="I90" s="42">
        <v>2496.42</v>
      </c>
      <c r="J90" s="30">
        <v>3200</v>
      </c>
      <c r="K90" s="30">
        <v>3335.25</v>
      </c>
      <c r="L90" s="47">
        <v>3335.25</v>
      </c>
      <c r="M90" s="54">
        <v>4600</v>
      </c>
      <c r="N90" s="52">
        <v>3843.75</v>
      </c>
      <c r="O90" s="52">
        <v>4000</v>
      </c>
      <c r="P90" s="45">
        <v>4600</v>
      </c>
      <c r="Q90" s="45">
        <v>4600</v>
      </c>
      <c r="R90" s="45">
        <v>4600</v>
      </c>
    </row>
    <row r="91" spans="1:19">
      <c r="A91" s="9" t="s">
        <v>112</v>
      </c>
      <c r="B91" s="26">
        <v>1000</v>
      </c>
      <c r="C91" s="15">
        <v>853.99</v>
      </c>
      <c r="D91" s="16">
        <v>1000</v>
      </c>
      <c r="E91" s="23">
        <v>1000</v>
      </c>
      <c r="F91" s="17">
        <v>966.25</v>
      </c>
      <c r="G91" s="35">
        <v>1100</v>
      </c>
      <c r="H91" s="36">
        <v>1075.1300000000001</v>
      </c>
      <c r="I91" s="42">
        <v>1200</v>
      </c>
      <c r="J91" s="30">
        <v>1100</v>
      </c>
      <c r="K91" s="30">
        <v>887.66</v>
      </c>
      <c r="L91" s="47">
        <v>1100</v>
      </c>
      <c r="M91" s="54">
        <v>1200</v>
      </c>
      <c r="N91" s="52">
        <v>1111.6600000000001</v>
      </c>
      <c r="O91" s="52">
        <v>1200</v>
      </c>
      <c r="P91" s="45">
        <v>1200</v>
      </c>
      <c r="Q91" s="45">
        <v>1200</v>
      </c>
      <c r="R91" s="45">
        <v>1200</v>
      </c>
    </row>
    <row r="92" spans="1:19">
      <c r="A92" s="9" t="s">
        <v>113</v>
      </c>
      <c r="B92" s="26">
        <v>200</v>
      </c>
      <c r="C92" s="15">
        <v>105.02</v>
      </c>
      <c r="D92" s="16">
        <v>200</v>
      </c>
      <c r="E92" s="23">
        <v>200</v>
      </c>
      <c r="F92" s="17">
        <v>38.29</v>
      </c>
      <c r="G92" s="35">
        <v>200</v>
      </c>
      <c r="H92" s="36">
        <v>66</v>
      </c>
      <c r="I92" s="42">
        <v>66</v>
      </c>
      <c r="J92" s="30">
        <v>200</v>
      </c>
      <c r="K92" s="30">
        <v>3.8</v>
      </c>
      <c r="L92" s="47">
        <v>5</v>
      </c>
      <c r="M92" s="54">
        <v>20</v>
      </c>
      <c r="N92" s="52">
        <v>20.25</v>
      </c>
      <c r="O92" s="52">
        <v>20</v>
      </c>
      <c r="P92" s="45">
        <v>20</v>
      </c>
      <c r="Q92" s="45">
        <v>20</v>
      </c>
      <c r="R92" s="45">
        <v>20</v>
      </c>
    </row>
    <row r="93" spans="1:19">
      <c r="A93" s="9" t="s">
        <v>114</v>
      </c>
      <c r="B93" s="26">
        <v>120</v>
      </c>
      <c r="C93" s="15">
        <v>29.9</v>
      </c>
      <c r="D93" s="16">
        <v>100</v>
      </c>
      <c r="E93" s="23">
        <v>120</v>
      </c>
      <c r="F93" s="17">
        <v>0</v>
      </c>
      <c r="G93" s="35">
        <v>120</v>
      </c>
      <c r="H93" s="36">
        <v>0</v>
      </c>
      <c r="I93" s="42">
        <v>25</v>
      </c>
      <c r="J93" s="30">
        <v>120</v>
      </c>
      <c r="K93" s="30">
        <v>45.21</v>
      </c>
      <c r="L93" s="47">
        <v>30</v>
      </c>
      <c r="M93" s="54">
        <v>120</v>
      </c>
      <c r="N93" s="52">
        <v>83.28</v>
      </c>
      <c r="O93" s="52">
        <v>120</v>
      </c>
      <c r="P93" s="45">
        <v>120</v>
      </c>
      <c r="Q93" s="45">
        <v>120</v>
      </c>
      <c r="R93" s="45">
        <v>120</v>
      </c>
    </row>
    <row r="94" spans="1:19">
      <c r="A94" s="9" t="s">
        <v>115</v>
      </c>
      <c r="B94" s="26">
        <v>500</v>
      </c>
      <c r="C94" s="15">
        <v>489</v>
      </c>
      <c r="D94" s="16">
        <v>500</v>
      </c>
      <c r="E94" s="23">
        <v>650</v>
      </c>
      <c r="F94" s="17">
        <v>462</v>
      </c>
      <c r="G94" s="35">
        <v>650</v>
      </c>
      <c r="H94" s="36">
        <v>504</v>
      </c>
      <c r="I94" s="42">
        <v>650</v>
      </c>
      <c r="J94" s="30">
        <v>650</v>
      </c>
      <c r="K94" s="30">
        <v>563</v>
      </c>
      <c r="L94" s="47">
        <v>650</v>
      </c>
      <c r="M94" s="54">
        <v>700</v>
      </c>
      <c r="N94" s="52">
        <v>575</v>
      </c>
      <c r="O94" s="52">
        <v>600</v>
      </c>
      <c r="P94" s="45">
        <v>650</v>
      </c>
      <c r="Q94" s="45">
        <v>700</v>
      </c>
      <c r="R94" s="45">
        <v>750</v>
      </c>
    </row>
    <row r="95" spans="1:19">
      <c r="A95" s="9" t="s">
        <v>116</v>
      </c>
      <c r="B95" s="26">
        <v>150</v>
      </c>
      <c r="C95" s="15">
        <v>278.18</v>
      </c>
      <c r="D95" s="16">
        <v>250</v>
      </c>
      <c r="E95" s="23">
        <v>250</v>
      </c>
      <c r="F95" s="17">
        <v>178.7</v>
      </c>
      <c r="G95" s="35">
        <v>250</v>
      </c>
      <c r="H95" s="36">
        <v>139.72</v>
      </c>
      <c r="I95" s="42">
        <v>200</v>
      </c>
      <c r="J95" s="30">
        <v>250</v>
      </c>
      <c r="K95" s="30">
        <v>202.05</v>
      </c>
      <c r="L95" s="47">
        <v>250</v>
      </c>
      <c r="M95" s="54">
        <v>400</v>
      </c>
      <c r="N95" s="52">
        <v>155.25</v>
      </c>
      <c r="O95" s="52">
        <v>200</v>
      </c>
      <c r="P95" s="45">
        <v>300</v>
      </c>
      <c r="Q95" s="45">
        <v>350</v>
      </c>
      <c r="R95" s="45">
        <v>400</v>
      </c>
    </row>
    <row r="96" spans="1:19">
      <c r="A96" s="9" t="s">
        <v>117</v>
      </c>
      <c r="B96" s="26">
        <v>2800</v>
      </c>
      <c r="C96" s="15">
        <v>897.1</v>
      </c>
      <c r="D96" s="16">
        <v>1800</v>
      </c>
      <c r="E96" s="23">
        <v>1800</v>
      </c>
      <c r="F96" s="17">
        <v>395</v>
      </c>
      <c r="G96" s="35">
        <v>1800</v>
      </c>
      <c r="H96" s="36">
        <v>505</v>
      </c>
      <c r="I96" s="42">
        <v>1000</v>
      </c>
      <c r="J96" s="30">
        <v>1800</v>
      </c>
      <c r="K96" s="30">
        <v>1084.7</v>
      </c>
      <c r="L96" s="47">
        <v>1800</v>
      </c>
      <c r="M96" s="54">
        <v>1800</v>
      </c>
      <c r="N96" s="52">
        <v>448.42</v>
      </c>
      <c r="O96" s="52">
        <v>1000</v>
      </c>
      <c r="P96" s="45">
        <v>2500</v>
      </c>
      <c r="Q96" s="45">
        <v>1500</v>
      </c>
      <c r="R96" s="45">
        <v>1500</v>
      </c>
    </row>
    <row r="97" spans="1:18">
      <c r="A97" s="9" t="s">
        <v>118</v>
      </c>
      <c r="B97" s="26">
        <v>600</v>
      </c>
      <c r="C97" s="15">
        <v>550</v>
      </c>
      <c r="D97" s="16">
        <v>600</v>
      </c>
      <c r="E97" s="23">
        <v>600</v>
      </c>
      <c r="F97" s="17">
        <v>400</v>
      </c>
      <c r="G97" s="35">
        <v>600</v>
      </c>
      <c r="H97" s="36">
        <v>400</v>
      </c>
      <c r="I97" s="42">
        <v>600</v>
      </c>
      <c r="J97" s="30">
        <v>600</v>
      </c>
      <c r="K97" s="30">
        <v>450</v>
      </c>
      <c r="L97" s="47">
        <v>600</v>
      </c>
      <c r="M97" s="54">
        <v>600</v>
      </c>
      <c r="N97" s="52">
        <v>0</v>
      </c>
      <c r="O97" s="52">
        <v>500</v>
      </c>
      <c r="P97" s="45">
        <v>550</v>
      </c>
      <c r="Q97" s="45">
        <v>600</v>
      </c>
      <c r="R97" s="45">
        <v>650</v>
      </c>
    </row>
    <row r="98" spans="1:18">
      <c r="A98" s="9" t="s">
        <v>119</v>
      </c>
      <c r="B98" s="26">
        <v>3000</v>
      </c>
      <c r="C98" s="15">
        <v>2209.2600000000002</v>
      </c>
      <c r="D98" s="16">
        <v>3000</v>
      </c>
      <c r="E98" s="23">
        <v>3000</v>
      </c>
      <c r="F98" s="17">
        <v>1087</v>
      </c>
      <c r="G98" s="35">
        <v>3000</v>
      </c>
      <c r="H98" s="36">
        <v>653</v>
      </c>
      <c r="I98" s="42">
        <v>1500</v>
      </c>
      <c r="J98" s="30">
        <v>3000</v>
      </c>
      <c r="K98" s="30">
        <v>1512.9</v>
      </c>
      <c r="L98" s="47">
        <v>1600</v>
      </c>
      <c r="M98" s="54">
        <v>2000</v>
      </c>
      <c r="N98" s="52">
        <v>605.9</v>
      </c>
      <c r="O98" s="52">
        <v>1000</v>
      </c>
      <c r="P98" s="45">
        <v>1600</v>
      </c>
      <c r="Q98" s="45">
        <v>1600</v>
      </c>
      <c r="R98" s="45">
        <v>1600</v>
      </c>
    </row>
    <row r="99" spans="1:18">
      <c r="A99" s="9" t="s">
        <v>120</v>
      </c>
      <c r="B99" s="26">
        <v>550</v>
      </c>
      <c r="C99" s="15">
        <v>359.54</v>
      </c>
      <c r="D99" s="16">
        <v>500</v>
      </c>
      <c r="E99" s="23">
        <v>500</v>
      </c>
      <c r="F99" s="17">
        <v>96.44</v>
      </c>
      <c r="G99" s="35">
        <v>500</v>
      </c>
      <c r="H99" s="36">
        <v>261.04000000000002</v>
      </c>
      <c r="I99" s="42">
        <v>500</v>
      </c>
      <c r="J99" s="30">
        <v>500</v>
      </c>
      <c r="K99" s="30">
        <v>429.05</v>
      </c>
      <c r="L99" s="47">
        <v>500</v>
      </c>
      <c r="M99" s="54">
        <v>550</v>
      </c>
      <c r="N99" s="52">
        <v>97.79</v>
      </c>
      <c r="O99" s="52">
        <v>150</v>
      </c>
      <c r="P99" s="45">
        <v>500</v>
      </c>
      <c r="Q99" s="45">
        <v>500</v>
      </c>
      <c r="R99" s="45">
        <v>500</v>
      </c>
    </row>
    <row r="100" spans="1:18">
      <c r="A100" s="9" t="s">
        <v>121</v>
      </c>
      <c r="D100" s="16"/>
      <c r="J100" s="30">
        <v>3000</v>
      </c>
      <c r="K100" s="30">
        <v>2750</v>
      </c>
      <c r="L100" s="47">
        <v>800</v>
      </c>
      <c r="M100" s="54">
        <v>1000</v>
      </c>
      <c r="N100" s="52">
        <v>983.33</v>
      </c>
      <c r="O100" s="52">
        <v>1000</v>
      </c>
      <c r="P100" s="45">
        <v>3000</v>
      </c>
      <c r="Q100" s="45">
        <v>1000</v>
      </c>
      <c r="R100" s="45">
        <v>1000</v>
      </c>
    </row>
    <row r="101" spans="1:18">
      <c r="A101" s="9" t="s">
        <v>122</v>
      </c>
      <c r="B101" s="26">
        <v>2500</v>
      </c>
      <c r="C101" s="15">
        <v>2320.94</v>
      </c>
      <c r="D101" s="16">
        <v>2500</v>
      </c>
      <c r="E101" s="23">
        <v>2500</v>
      </c>
      <c r="F101" s="17">
        <v>2035.97</v>
      </c>
      <c r="G101" s="35">
        <v>2500</v>
      </c>
      <c r="H101" s="36">
        <v>1744.75</v>
      </c>
      <c r="I101" s="42">
        <v>2500</v>
      </c>
      <c r="J101" s="30">
        <v>2500</v>
      </c>
      <c r="K101" s="30">
        <v>2486.59</v>
      </c>
      <c r="L101" s="47">
        <v>2500</v>
      </c>
      <c r="M101" s="54">
        <v>2500</v>
      </c>
      <c r="N101" s="52">
        <v>2174.5300000000002</v>
      </c>
      <c r="O101" s="52">
        <v>2300</v>
      </c>
      <c r="P101" s="45">
        <v>2500</v>
      </c>
      <c r="Q101" s="45">
        <v>2500</v>
      </c>
      <c r="R101" s="45">
        <v>2500</v>
      </c>
    </row>
    <row r="102" spans="1:18">
      <c r="A102" s="9" t="s">
        <v>123</v>
      </c>
      <c r="B102" s="26">
        <v>5000</v>
      </c>
      <c r="C102" s="15">
        <v>1442.66</v>
      </c>
      <c r="D102" s="16">
        <v>2500</v>
      </c>
      <c r="E102" s="23">
        <v>5000</v>
      </c>
      <c r="F102" s="17">
        <v>330</v>
      </c>
      <c r="G102" s="35">
        <v>8000</v>
      </c>
      <c r="H102" s="36">
        <v>1168.3699999999999</v>
      </c>
      <c r="I102" s="42">
        <v>8000</v>
      </c>
      <c r="J102" s="30">
        <v>7000</v>
      </c>
      <c r="K102" s="30">
        <v>2218.2199999999998</v>
      </c>
      <c r="L102" s="47">
        <v>800</v>
      </c>
      <c r="M102" s="54">
        <v>3000</v>
      </c>
      <c r="N102" s="52">
        <v>866</v>
      </c>
      <c r="O102" s="52">
        <v>1500</v>
      </c>
      <c r="P102" s="45">
        <v>3000</v>
      </c>
      <c r="Q102" s="45">
        <v>300</v>
      </c>
      <c r="R102" s="45">
        <v>3000</v>
      </c>
    </row>
    <row r="103" spans="1:18" s="6" customFormat="1" ht="18.75">
      <c r="A103" s="10" t="s">
        <v>66</v>
      </c>
      <c r="B103" s="27">
        <f t="shared" ref="B103:G103" si="13">SUM(B82:B102)</f>
        <v>27720</v>
      </c>
      <c r="C103" s="18">
        <f t="shared" si="13"/>
        <v>18583.64</v>
      </c>
      <c r="D103" s="19">
        <f t="shared" si="13"/>
        <v>22653.119999999999</v>
      </c>
      <c r="E103" s="20">
        <f t="shared" si="13"/>
        <v>28320</v>
      </c>
      <c r="F103" s="20">
        <f t="shared" si="13"/>
        <v>14295.11</v>
      </c>
      <c r="G103" s="37">
        <f t="shared" si="13"/>
        <v>31420</v>
      </c>
      <c r="H103" s="38">
        <f t="shared" ref="H103:I103" si="14">SUM(H82:H102)</f>
        <v>13906.18</v>
      </c>
      <c r="I103" s="43">
        <f t="shared" si="14"/>
        <v>24749.88</v>
      </c>
      <c r="J103" s="31">
        <f t="shared" ref="J103:O103" si="15">SUM(J82:J102)</f>
        <v>31770</v>
      </c>
      <c r="K103" s="31">
        <f t="shared" si="15"/>
        <v>23045.739999999998</v>
      </c>
      <c r="L103" s="31">
        <f t="shared" si="15"/>
        <v>20551.02</v>
      </c>
      <c r="M103" s="55">
        <f t="shared" si="15"/>
        <v>27090</v>
      </c>
      <c r="N103" s="53">
        <f t="shared" si="15"/>
        <v>17550.02</v>
      </c>
      <c r="O103" s="53">
        <f t="shared" si="15"/>
        <v>21277.62</v>
      </c>
      <c r="P103" s="50">
        <f t="shared" ref="P103:Q103" si="16">SUM(P82:P102)</f>
        <v>30140</v>
      </c>
      <c r="Q103" s="50">
        <f t="shared" si="16"/>
        <v>24590</v>
      </c>
      <c r="R103" s="50">
        <f t="shared" ref="R103" si="17">SUM(R82:R102)</f>
        <v>27440</v>
      </c>
    </row>
    <row r="104" spans="1:18">
      <c r="A104" s="9"/>
      <c r="D104" s="16"/>
    </row>
    <row r="105" spans="1:18">
      <c r="A105" s="8" t="s">
        <v>124</v>
      </c>
      <c r="D105" s="16"/>
    </row>
    <row r="106" spans="1:18">
      <c r="A106" s="9" t="s">
        <v>125</v>
      </c>
      <c r="B106" s="26">
        <v>100000</v>
      </c>
      <c r="C106" s="15">
        <v>69630.92</v>
      </c>
      <c r="D106" s="16">
        <v>80000</v>
      </c>
      <c r="E106" s="23">
        <v>90000</v>
      </c>
      <c r="F106" s="17">
        <v>73488.710000000006</v>
      </c>
      <c r="G106" s="35">
        <v>100000</v>
      </c>
      <c r="H106" s="36">
        <v>57289.93</v>
      </c>
      <c r="I106" s="42">
        <v>80000</v>
      </c>
      <c r="J106" s="30">
        <v>115000</v>
      </c>
      <c r="K106" s="30">
        <v>110252.75</v>
      </c>
      <c r="L106" s="47">
        <v>115000</v>
      </c>
      <c r="M106" s="54">
        <v>128000</v>
      </c>
      <c r="N106" s="52">
        <v>94414.06</v>
      </c>
      <c r="O106" s="52">
        <v>120000</v>
      </c>
      <c r="P106" s="45">
        <v>134400</v>
      </c>
      <c r="Q106" s="45">
        <v>137000</v>
      </c>
      <c r="R106" s="45">
        <v>140000</v>
      </c>
    </row>
    <row r="107" spans="1:18">
      <c r="A107" s="9" t="s">
        <v>126</v>
      </c>
      <c r="B107" s="26">
        <v>9000</v>
      </c>
      <c r="C107" s="15">
        <v>6499.8</v>
      </c>
      <c r="D107" s="16">
        <v>8000</v>
      </c>
      <c r="E107" s="23">
        <v>9000</v>
      </c>
      <c r="F107" s="17">
        <v>7011.57</v>
      </c>
      <c r="G107" s="35">
        <v>9000</v>
      </c>
      <c r="H107" s="36">
        <v>5619.69</v>
      </c>
      <c r="I107" s="42">
        <v>7500</v>
      </c>
      <c r="J107" s="30">
        <v>10500</v>
      </c>
      <c r="K107" s="30">
        <v>10895.69</v>
      </c>
      <c r="L107" s="47">
        <v>10500</v>
      </c>
      <c r="M107" s="54">
        <v>12000</v>
      </c>
      <c r="N107" s="52">
        <v>8931.49</v>
      </c>
      <c r="O107" s="52">
        <v>11000</v>
      </c>
      <c r="P107" s="45">
        <v>13000</v>
      </c>
      <c r="Q107" s="45">
        <v>12000</v>
      </c>
      <c r="R107" s="45">
        <v>12000</v>
      </c>
    </row>
    <row r="108" spans="1:18">
      <c r="A108" s="9" t="s">
        <v>127</v>
      </c>
      <c r="B108" s="26">
        <v>25000</v>
      </c>
      <c r="C108" s="15">
        <v>22839.72</v>
      </c>
      <c r="D108" s="16">
        <v>22800</v>
      </c>
      <c r="E108" s="23">
        <v>25000</v>
      </c>
      <c r="F108" s="17">
        <v>23228.35</v>
      </c>
      <c r="G108" s="35">
        <v>25000</v>
      </c>
      <c r="H108" s="36">
        <v>17606.939999999999</v>
      </c>
      <c r="I108" s="42">
        <v>24000</v>
      </c>
      <c r="J108" s="30">
        <v>32000</v>
      </c>
      <c r="K108" s="30">
        <v>26568.2</v>
      </c>
      <c r="L108" s="47">
        <v>27000</v>
      </c>
      <c r="M108" s="54">
        <v>28000</v>
      </c>
      <c r="N108" s="52">
        <v>20059.29</v>
      </c>
      <c r="O108" s="52">
        <v>25000</v>
      </c>
      <c r="P108" s="45">
        <v>29000</v>
      </c>
      <c r="Q108" s="45">
        <v>30000</v>
      </c>
      <c r="R108" s="45">
        <v>30000</v>
      </c>
    </row>
    <row r="109" spans="1:18">
      <c r="A109" s="9" t="s">
        <v>20</v>
      </c>
      <c r="D109" s="16"/>
      <c r="G109" s="35" t="s">
        <v>20</v>
      </c>
      <c r="J109" s="30" t="s">
        <v>20</v>
      </c>
      <c r="M109" s="54" t="s">
        <v>20</v>
      </c>
      <c r="P109" s="45" t="s">
        <v>20</v>
      </c>
      <c r="Q109" s="45" t="s">
        <v>20</v>
      </c>
      <c r="R109" s="45" t="s">
        <v>20</v>
      </c>
    </row>
    <row r="110" spans="1:18">
      <c r="A110" s="9"/>
      <c r="D110" s="16"/>
    </row>
    <row r="111" spans="1:18" s="6" customFormat="1" ht="18.75">
      <c r="A111" s="10" t="s">
        <v>66</v>
      </c>
      <c r="B111" s="27">
        <f t="shared" ref="B111:F111" si="18">SUM(B106:B108)</f>
        <v>134000</v>
      </c>
      <c r="C111" s="18">
        <f t="shared" si="18"/>
        <v>98970.44</v>
      </c>
      <c r="D111" s="19">
        <f t="shared" si="18"/>
        <v>110800</v>
      </c>
      <c r="E111" s="20">
        <f t="shared" si="18"/>
        <v>124000</v>
      </c>
      <c r="F111" s="20">
        <f t="shared" si="18"/>
        <v>103728.63</v>
      </c>
      <c r="G111" s="37">
        <f>SUM(G106:G110)</f>
        <v>134000</v>
      </c>
      <c r="H111" s="38">
        <f t="shared" ref="H111:I111" si="19">SUM(H106:H108)</f>
        <v>80516.56</v>
      </c>
      <c r="I111" s="43">
        <f t="shared" si="19"/>
        <v>111500</v>
      </c>
      <c r="J111" s="31">
        <f t="shared" ref="J111:R111" si="20">SUM(J106:J110)</f>
        <v>157500</v>
      </c>
      <c r="K111" s="31">
        <f t="shared" si="20"/>
        <v>147716.64000000001</v>
      </c>
      <c r="L111" s="31">
        <f t="shared" si="20"/>
        <v>152500</v>
      </c>
      <c r="M111" s="55">
        <f t="shared" si="20"/>
        <v>168000</v>
      </c>
      <c r="N111" s="53">
        <f t="shared" si="20"/>
        <v>123404.84</v>
      </c>
      <c r="O111" s="53">
        <f t="shared" si="20"/>
        <v>156000</v>
      </c>
      <c r="P111" s="50">
        <f t="shared" si="20"/>
        <v>176400</v>
      </c>
      <c r="Q111" s="50">
        <f t="shared" si="20"/>
        <v>179000</v>
      </c>
      <c r="R111" s="50">
        <f t="shared" si="20"/>
        <v>182000</v>
      </c>
    </row>
    <row r="112" spans="1:18">
      <c r="A112" s="8"/>
      <c r="B112" s="28"/>
      <c r="C112" s="21"/>
      <c r="D112" s="22"/>
      <c r="F112" s="23"/>
      <c r="G112" s="39"/>
      <c r="H112" s="40"/>
      <c r="I112" s="44"/>
      <c r="J112" s="32"/>
      <c r="K112" s="32"/>
      <c r="L112" s="49"/>
    </row>
    <row r="113" spans="1:20" s="6" customFormat="1" ht="18.75">
      <c r="A113" s="10" t="s">
        <v>128</v>
      </c>
      <c r="B113" s="27">
        <f t="shared" ref="B113:L113" si="21">SUM(B43+B62+B79+B103+B111)</f>
        <v>320150</v>
      </c>
      <c r="C113" s="18">
        <f t="shared" si="21"/>
        <v>231131.84</v>
      </c>
      <c r="D113" s="19">
        <f t="shared" si="21"/>
        <v>273732.93</v>
      </c>
      <c r="E113" s="20">
        <f t="shared" si="21"/>
        <v>339100</v>
      </c>
      <c r="F113" s="20">
        <f t="shared" si="21"/>
        <v>215529.26</v>
      </c>
      <c r="G113" s="37">
        <f t="shared" si="21"/>
        <v>342950</v>
      </c>
      <c r="H113" s="38">
        <f t="shared" ref="H113:I113" si="22">SUM(H43+H62+H79+H103+H111)</f>
        <v>194808.91</v>
      </c>
      <c r="I113" s="43">
        <f t="shared" si="22"/>
        <v>297981.95</v>
      </c>
      <c r="J113" s="31">
        <f t="shared" si="21"/>
        <v>377750</v>
      </c>
      <c r="K113" s="31">
        <f t="shared" si="21"/>
        <v>402492.96</v>
      </c>
      <c r="L113" s="31">
        <f t="shared" si="21"/>
        <v>432421.68</v>
      </c>
      <c r="M113" s="55">
        <f t="shared" ref="M113:P113" si="23">SUM(M43+M62+M79+M103+M111)</f>
        <v>355370</v>
      </c>
      <c r="N113" s="53">
        <f t="shared" si="23"/>
        <v>272667.59999999998</v>
      </c>
      <c r="O113" s="53">
        <f t="shared" si="23"/>
        <v>357702.9</v>
      </c>
      <c r="P113" s="50">
        <f t="shared" si="23"/>
        <v>368720</v>
      </c>
      <c r="Q113" s="50">
        <f t="shared" ref="Q113:R113" si="24">SUM(Q43+Q62+Q79+Q103+Q111)</f>
        <v>352970</v>
      </c>
      <c r="R113" s="50">
        <f t="shared" si="24"/>
        <v>357070</v>
      </c>
      <c r="S113" s="3"/>
      <c r="T113" s="3"/>
    </row>
    <row r="114" spans="1:20">
      <c r="A114" s="8"/>
      <c r="B114" s="28"/>
      <c r="C114" s="21"/>
      <c r="D114" s="22"/>
      <c r="F114" s="23"/>
      <c r="G114" s="39" t="s">
        <v>20</v>
      </c>
      <c r="H114" s="40"/>
      <c r="I114" s="44"/>
      <c r="J114" s="32"/>
      <c r="K114" s="32"/>
      <c r="L114" s="49"/>
    </row>
    <row r="115" spans="1:20">
      <c r="A115" s="8"/>
      <c r="B115" s="28"/>
      <c r="C115" s="21"/>
      <c r="D115" s="22"/>
      <c r="F115" s="23"/>
      <c r="G115" s="39"/>
      <c r="H115" s="40"/>
      <c r="I115" s="44"/>
      <c r="J115" s="32"/>
      <c r="K115" s="32"/>
      <c r="L115" s="49"/>
    </row>
    <row r="116" spans="1:20" s="6" customFormat="1" ht="18.75">
      <c r="A116" s="10" t="s">
        <v>129</v>
      </c>
      <c r="B116" s="27">
        <f t="shared" ref="B116:M116" si="25">+SUM(B113-B20)</f>
        <v>299210</v>
      </c>
      <c r="C116" s="18">
        <f t="shared" si="25"/>
        <v>197561.57</v>
      </c>
      <c r="D116" s="19">
        <f t="shared" si="25"/>
        <v>239762.8</v>
      </c>
      <c r="E116" s="20">
        <f t="shared" si="25"/>
        <v>317820</v>
      </c>
      <c r="F116" s="20">
        <f t="shared" si="25"/>
        <v>171970.72</v>
      </c>
      <c r="G116" s="37">
        <f t="shared" si="25"/>
        <v>326270</v>
      </c>
      <c r="H116" s="38">
        <f t="shared" ref="H116:I116" si="26">+SUM(H113-H20)</f>
        <v>96081.05</v>
      </c>
      <c r="I116" s="43">
        <f t="shared" si="26"/>
        <v>282233.90000000002</v>
      </c>
      <c r="J116" s="31">
        <f t="shared" si="25"/>
        <v>361085</v>
      </c>
      <c r="K116" s="31">
        <f t="shared" ref="K116" si="27">+SUM(K113-K20)</f>
        <v>19435.809999999939</v>
      </c>
      <c r="L116" s="48"/>
      <c r="M116" s="55">
        <f t="shared" si="25"/>
        <v>334890</v>
      </c>
      <c r="N116" s="53" t="s">
        <v>20</v>
      </c>
      <c r="O116" s="53" t="s">
        <v>20</v>
      </c>
      <c r="P116" s="50">
        <f t="shared" ref="P116:Q116" si="28">+SUM(P113-P20)</f>
        <v>346102.4</v>
      </c>
      <c r="Q116" s="50">
        <f t="shared" si="28"/>
        <v>330849.40000000002</v>
      </c>
      <c r="R116" s="50">
        <f t="shared" ref="R116" si="29">+SUM(R113-R20)</f>
        <v>334949.40000000002</v>
      </c>
    </row>
    <row r="117" spans="1:20">
      <c r="A117" s="11" t="s">
        <v>20</v>
      </c>
      <c r="B117" s="26">
        <v>0</v>
      </c>
      <c r="D117" s="16" t="s">
        <v>20</v>
      </c>
      <c r="E117" s="23">
        <v>0</v>
      </c>
      <c r="F117" s="17">
        <v>0</v>
      </c>
      <c r="G117" s="35">
        <v>0</v>
      </c>
      <c r="H117" s="36">
        <v>0</v>
      </c>
      <c r="I117" s="42">
        <v>0</v>
      </c>
      <c r="J117" s="30">
        <v>0</v>
      </c>
      <c r="K117" s="30">
        <v>0</v>
      </c>
      <c r="M117" s="54">
        <v>0</v>
      </c>
      <c r="N117" s="52">
        <v>0</v>
      </c>
      <c r="O117" s="52">
        <v>0</v>
      </c>
      <c r="P117" s="45">
        <v>0</v>
      </c>
      <c r="Q117" s="45">
        <v>0</v>
      </c>
      <c r="R117" s="45">
        <v>0</v>
      </c>
    </row>
    <row r="118" spans="1:20">
      <c r="A118" s="11" t="s">
        <v>130</v>
      </c>
      <c r="B118" s="26">
        <v>0</v>
      </c>
      <c r="D118" s="16" t="s">
        <v>20</v>
      </c>
      <c r="E118" s="23">
        <v>0</v>
      </c>
      <c r="F118" s="17">
        <v>0</v>
      </c>
      <c r="G118" s="35">
        <v>0</v>
      </c>
      <c r="H118" s="36">
        <v>0</v>
      </c>
      <c r="I118" s="42">
        <v>0</v>
      </c>
      <c r="J118" s="30">
        <v>30000</v>
      </c>
      <c r="K118" s="30">
        <v>30000</v>
      </c>
      <c r="M118" s="54">
        <v>0</v>
      </c>
      <c r="N118" s="52">
        <v>0</v>
      </c>
      <c r="O118" s="52">
        <v>0</v>
      </c>
      <c r="P118" s="45">
        <v>38900</v>
      </c>
      <c r="Q118" s="45">
        <v>0</v>
      </c>
      <c r="R118" s="45">
        <v>0</v>
      </c>
    </row>
    <row r="119" spans="1:20">
      <c r="A119" s="8" t="s">
        <v>131</v>
      </c>
      <c r="B119" s="26">
        <v>52000</v>
      </c>
      <c r="D119" s="16" t="s">
        <v>20</v>
      </c>
      <c r="E119" s="23">
        <v>56000</v>
      </c>
      <c r="F119" s="17">
        <v>0</v>
      </c>
      <c r="G119" s="35">
        <v>50000</v>
      </c>
      <c r="H119" s="36">
        <v>0</v>
      </c>
      <c r="I119" s="42">
        <v>0</v>
      </c>
      <c r="J119" s="30">
        <v>40000</v>
      </c>
      <c r="K119" s="30">
        <v>40000</v>
      </c>
      <c r="M119" s="54">
        <v>32000</v>
      </c>
      <c r="N119" s="52">
        <v>0</v>
      </c>
      <c r="O119" s="52">
        <v>0</v>
      </c>
      <c r="P119" s="45">
        <v>0</v>
      </c>
      <c r="Q119" s="45">
        <v>35000</v>
      </c>
      <c r="R119" s="45">
        <v>35000</v>
      </c>
    </row>
    <row r="120" spans="1:20">
      <c r="A120" s="8"/>
      <c r="D120" s="16"/>
    </row>
    <row r="121" spans="1:20" s="6" customFormat="1" ht="18.75">
      <c r="A121" s="10" t="s">
        <v>132</v>
      </c>
      <c r="B121" s="27">
        <f>SUM(B116-B117-B118-B119)</f>
        <v>247210</v>
      </c>
      <c r="C121" s="18"/>
      <c r="D121" s="19"/>
      <c r="E121" s="20">
        <f>SUM(E116-E117-E118-E119)</f>
        <v>261820</v>
      </c>
      <c r="F121" s="20"/>
      <c r="G121" s="37">
        <f>SUM(G116-G117-G118-G119)</f>
        <v>276270</v>
      </c>
      <c r="H121" s="38"/>
      <c r="I121" s="43"/>
      <c r="J121" s="31">
        <f>SUM(J116-J117-J118-J119)</f>
        <v>291085</v>
      </c>
      <c r="K121" s="31"/>
      <c r="L121" s="48"/>
      <c r="M121" s="56">
        <f>SUM(M116-M117-M118-M119)</f>
        <v>302890</v>
      </c>
      <c r="N121" s="57" t="s">
        <v>20</v>
      </c>
      <c r="O121" s="57" t="s">
        <v>20</v>
      </c>
      <c r="P121" s="50">
        <f>SUM(P116-P117-P118-P119)</f>
        <v>307202.40000000002</v>
      </c>
      <c r="Q121" s="50"/>
      <c r="R121" s="45"/>
      <c r="S121" s="51"/>
    </row>
    <row r="122" spans="1:20">
      <c r="A122" s="9"/>
      <c r="B122" s="26" t="s">
        <v>20</v>
      </c>
      <c r="D122" s="16"/>
      <c r="E122" s="23" t="s">
        <v>20</v>
      </c>
      <c r="G122" s="35" t="s">
        <v>20</v>
      </c>
      <c r="J122" s="30" t="s">
        <v>20</v>
      </c>
      <c r="M122" s="54" t="s">
        <v>20</v>
      </c>
      <c r="P122" s="45" t="s">
        <v>20</v>
      </c>
    </row>
    <row r="123" spans="1:20">
      <c r="A123" s="9" t="s">
        <v>133</v>
      </c>
      <c r="B123" s="26">
        <v>2980.06</v>
      </c>
      <c r="D123" s="16"/>
      <c r="E123" s="23">
        <v>3017.34</v>
      </c>
      <c r="G123" s="35">
        <v>3141.25</v>
      </c>
      <c r="J123" s="30">
        <v>3242.25</v>
      </c>
      <c r="M123" s="54">
        <v>3279.19</v>
      </c>
      <c r="P123" s="45">
        <v>3325.84</v>
      </c>
    </row>
    <row r="124" spans="1:20">
      <c r="A124" s="8" t="s">
        <v>134</v>
      </c>
      <c r="B124" s="26">
        <f>SUM(B121/B123)</f>
        <v>82.954705609954161</v>
      </c>
      <c r="D124" s="16"/>
      <c r="E124" s="23">
        <f>SUM(E121/E123)</f>
        <v>86.771792373414996</v>
      </c>
      <c r="G124" s="35">
        <f>SUM(G121/G123)</f>
        <v>87.949064862713882</v>
      </c>
      <c r="J124" s="30">
        <f>SUM(J121/J123)</f>
        <v>89.778703061145805</v>
      </c>
      <c r="M124" s="54">
        <f>SUM(M121/M123)</f>
        <v>92.367322418036153</v>
      </c>
      <c r="P124" s="45">
        <f>SUM(P121/P123)</f>
        <v>92.368364082457362</v>
      </c>
    </row>
    <row r="125" spans="1:20">
      <c r="A125" s="8" t="s">
        <v>135</v>
      </c>
      <c r="D125" s="16"/>
      <c r="E125" s="23">
        <f>SUM(E124-B124)</f>
        <v>3.8170867634608356</v>
      </c>
      <c r="G125" s="35">
        <f>SUM(G124-E124)</f>
        <v>1.1772724892988862</v>
      </c>
      <c r="J125" s="30">
        <f>SUM(J124-G124)</f>
        <v>1.8296381984319225</v>
      </c>
      <c r="M125" s="54">
        <f>SUM(M124-J124)</f>
        <v>2.5886193568903479</v>
      </c>
      <c r="P125" s="45">
        <f>SUM(P124-M124)</f>
        <v>1.0416644212085657E-3</v>
      </c>
    </row>
    <row r="126" spans="1:20">
      <c r="A126" s="8" t="s">
        <v>136</v>
      </c>
      <c r="D126" s="16"/>
      <c r="E126" s="23">
        <f>SUM(E124-B124)/52</f>
        <v>7.3405514681939149E-2</v>
      </c>
      <c r="G126" s="35">
        <f>SUM(G124-E124)/52</f>
        <v>2.2639855563440118E-2</v>
      </c>
      <c r="J126" s="30">
        <f>SUM(J124-G124)/52</f>
        <v>3.5185349969844668E-2</v>
      </c>
      <c r="M126" s="54">
        <f>SUM(M124-J124)/52</f>
        <v>4.9781141478660536E-2</v>
      </c>
      <c r="P126" s="45">
        <f>SUM(P124-M124)/52</f>
        <v>2.0032008100164725E-5</v>
      </c>
    </row>
    <row r="127" spans="1:20">
      <c r="A127" s="8" t="s">
        <v>137</v>
      </c>
      <c r="D127" s="16"/>
      <c r="E127" s="23">
        <f>SUM((E124/B124)*100)-100</f>
        <v>4.6014107763921857</v>
      </c>
      <c r="G127" s="35">
        <f>SUM((G124/E124)*100)-100</f>
        <v>1.3567456164009997</v>
      </c>
      <c r="J127" s="30">
        <f>SUM((J124/G124)*100)-100</f>
        <v>2.0803384337149282</v>
      </c>
      <c r="M127" s="54">
        <f>SUM((M124/J124)*100)-100</f>
        <v>2.8833334283380196</v>
      </c>
      <c r="P127" s="45">
        <f>SUM((P124/M124)*100)-100</f>
        <v>1.1277412768322392E-3</v>
      </c>
    </row>
    <row r="128" spans="1:20">
      <c r="A128" s="9"/>
      <c r="B128" s="26" t="s">
        <v>20</v>
      </c>
      <c r="D128" s="16"/>
    </row>
    <row r="129" spans="1:13">
      <c r="D129" s="16"/>
    </row>
    <row r="130" spans="1:13">
      <c r="A130" s="1"/>
      <c r="D130" s="16"/>
      <c r="M130" s="54" t="s">
        <v>20</v>
      </c>
    </row>
    <row r="131" spans="1:13">
      <c r="A131" s="1"/>
      <c r="D131" s="16"/>
    </row>
    <row r="132" spans="1:13">
      <c r="D132" s="16"/>
    </row>
    <row r="133" spans="1:13">
      <c r="A133" s="1"/>
      <c r="D133" s="16"/>
    </row>
    <row r="134" spans="1:13">
      <c r="D134" s="16"/>
    </row>
    <row r="135" spans="1:13">
      <c r="A135" s="2"/>
      <c r="D135" s="16"/>
    </row>
    <row r="136" spans="1:13">
      <c r="A136" s="1"/>
      <c r="D136" s="16"/>
    </row>
    <row r="137" spans="1:13">
      <c r="A137" s="1"/>
      <c r="D137" s="16"/>
    </row>
    <row r="138" spans="1:13">
      <c r="A138" s="1"/>
      <c r="D138" s="16"/>
    </row>
    <row r="139" spans="1:13">
      <c r="A139" s="1"/>
      <c r="D139" s="16"/>
    </row>
    <row r="140" spans="1:13">
      <c r="A140" s="1"/>
      <c r="D140" s="16"/>
    </row>
    <row r="141" spans="1:13">
      <c r="A141" s="1"/>
    </row>
    <row r="142" spans="1:13">
      <c r="A142" s="1"/>
    </row>
    <row r="143" spans="1:13">
      <c r="A143" s="1"/>
    </row>
    <row r="144" spans="1:13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268816-a4cb-4850-8160-e910e097dea7">
      <Terms xmlns="http://schemas.microsoft.com/office/infopath/2007/PartnerControls"/>
    </lcf76f155ced4ddcb4097134ff3c332f>
    <TaxCatchAll xmlns="b49cd2ce-09d1-488f-a0bf-34d8dbe337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5DE9328ED82F488F47ECF72F851F19" ma:contentTypeVersion="11" ma:contentTypeDescription="Create a new document." ma:contentTypeScope="" ma:versionID="70daeee51e97e37a19712b24828bc755">
  <xsd:schema xmlns:xsd="http://www.w3.org/2001/XMLSchema" xmlns:xs="http://www.w3.org/2001/XMLSchema" xmlns:p="http://schemas.microsoft.com/office/2006/metadata/properties" xmlns:ns2="26268816-a4cb-4850-8160-e910e097dea7" xmlns:ns3="b49cd2ce-09d1-488f-a0bf-34d8dbe337c9" targetNamespace="http://schemas.microsoft.com/office/2006/metadata/properties" ma:root="true" ma:fieldsID="3075496e4edc224974488d1229ffb0cd" ns2:_="" ns3:_="">
    <xsd:import namespace="26268816-a4cb-4850-8160-e910e097dea7"/>
    <xsd:import namespace="b49cd2ce-09d1-488f-a0bf-34d8dbe33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68816-a4cb-4850-8160-e910e097d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87fc04-7b0b-4d2c-930b-d8d8ca7ac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cd2ce-09d1-488f-a0bf-34d8dbe337c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600407a-05ae-4469-bf13-7347fe7387fb}" ma:internalName="TaxCatchAll" ma:showField="CatchAllData" ma:web="b49cd2ce-09d1-488f-a0bf-34d8dbe33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D541CB-5C61-4BA9-A30B-34D5091728BE}"/>
</file>

<file path=customXml/itemProps2.xml><?xml version="1.0" encoding="utf-8"?>
<ds:datastoreItem xmlns:ds="http://schemas.openxmlformats.org/officeDocument/2006/customXml" ds:itemID="{AEF1A8F7-01AF-4908-830C-3201C392C47E}"/>
</file>

<file path=customXml/itemProps3.xml><?xml version="1.0" encoding="utf-8"?>
<ds:datastoreItem xmlns:ds="http://schemas.openxmlformats.org/officeDocument/2006/customXml" ds:itemID="{42B1DC65-D3D5-4A94-B9A0-F9008F34D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 CamPC</dc:creator>
  <cp:keywords/>
  <dc:description/>
  <cp:lastModifiedBy>Jon Fulcher</cp:lastModifiedBy>
  <cp:revision/>
  <dcterms:created xsi:type="dcterms:W3CDTF">2020-10-19T12:53:14Z</dcterms:created>
  <dcterms:modified xsi:type="dcterms:W3CDTF">2024-01-05T23:31:05Z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0x010100C35DE9328ED82F488F47ECF72F851F19</vt:lpwstr>
  </property>
  <property fmtid="{D5CDD505-2E9C-101B-9397-08002B2CF9AE}" pid="3" name="MediaServiceImageTags">
    <vt:lpwstr/>
  </property>
</Properties>
</file>